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autoCompressPictures="0"/>
  <mc:AlternateContent xmlns:mc="http://schemas.openxmlformats.org/markup-compatibility/2006">
    <mc:Choice Requires="x15">
      <x15ac:absPath xmlns:x15ac="http://schemas.microsoft.com/office/spreadsheetml/2010/11/ac" url="C:\Users\user\Desktop\"/>
    </mc:Choice>
  </mc:AlternateContent>
  <bookViews>
    <workbookView xWindow="0" yWindow="0" windowWidth="28800" windowHeight="12330" activeTab="4"/>
  </bookViews>
  <sheets>
    <sheet name="Info + taal-langue" sheetId="14" r:id="rId1"/>
    <sheet name="Groups - Years" sheetId="33" r:id="rId2"/>
    <sheet name="Data collection" sheetId="7" r:id="rId3"/>
    <sheet name="NL+FR" sheetId="13" state="hidden" r:id="rId4"/>
    <sheet name="2020" sheetId="6" r:id="rId5"/>
    <sheet name="2021" sheetId="34" r:id="rId6"/>
    <sheet name="2022" sheetId="35" r:id="rId7"/>
    <sheet name="D" sheetId="36" state="hidden" r:id="rId8"/>
    <sheet name="E" sheetId="37" state="hidden" r:id="rId9"/>
    <sheet name="F" sheetId="38" state="hidden" r:id="rId10"/>
    <sheet name="G" sheetId="39" state="hidden" r:id="rId11"/>
    <sheet name="H" sheetId="40" state="hidden" r:id="rId12"/>
    <sheet name="I" sheetId="41" state="hidden" r:id="rId13"/>
    <sheet name="J" sheetId="42" state="hidden" r:id="rId14"/>
    <sheet name="K" sheetId="43" state="hidden" r:id="rId15"/>
    <sheet name="L" sheetId="44" state="hidden" r:id="rId16"/>
    <sheet name="M" sheetId="45" state="hidden" r:id="rId17"/>
    <sheet name="N" sheetId="46" state="hidden" r:id="rId18"/>
    <sheet name="O" sheetId="47" state="hidden" r:id="rId19"/>
    <sheet name="Interpretation" sheetId="22" r:id="rId20"/>
    <sheet name="Graph" sheetId="15" r:id="rId21"/>
  </sheets>
  <definedNames>
    <definedName name="_xlnm.Print_Area" localSheetId="3">'NL+FR'!$A$1:$B$381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C76" i="47" l="1"/>
  <c r="C66" i="47"/>
  <c r="C57" i="47"/>
  <c r="C52" i="47"/>
  <c r="C48" i="47"/>
  <c r="C32" i="47"/>
  <c r="C24" i="47"/>
  <c r="C20" i="47"/>
  <c r="C12" i="47"/>
  <c r="C4" i="47"/>
  <c r="C76" i="46"/>
  <c r="C66" i="46"/>
  <c r="C57" i="46"/>
  <c r="C52" i="46"/>
  <c r="C48" i="46"/>
  <c r="C32" i="46"/>
  <c r="C24" i="46"/>
  <c r="C20" i="46"/>
  <c r="C12" i="46"/>
  <c r="C4" i="46"/>
  <c r="C76" i="45"/>
  <c r="C66" i="45"/>
  <c r="C57" i="45"/>
  <c r="C52" i="45"/>
  <c r="C48" i="45"/>
  <c r="C32" i="45"/>
  <c r="C24" i="45"/>
  <c r="C20" i="45"/>
  <c r="C12" i="45"/>
  <c r="C4" i="45"/>
  <c r="C76" i="44"/>
  <c r="C66" i="44"/>
  <c r="C57" i="44"/>
  <c r="C52" i="44"/>
  <c r="C48" i="44"/>
  <c r="C32" i="44"/>
  <c r="C24" i="44"/>
  <c r="C20" i="44"/>
  <c r="C12" i="44"/>
  <c r="C4" i="44"/>
  <c r="C76" i="43"/>
  <c r="C66" i="43"/>
  <c r="C57" i="43"/>
  <c r="C52" i="43"/>
  <c r="C48" i="43"/>
  <c r="C32" i="43"/>
  <c r="C24" i="43"/>
  <c r="C20" i="43"/>
  <c r="C12" i="43"/>
  <c r="C4" i="43"/>
  <c r="C76" i="42"/>
  <c r="C66" i="42"/>
  <c r="C57" i="42"/>
  <c r="C52" i="42"/>
  <c r="C48" i="42"/>
  <c r="C32" i="42"/>
  <c r="C24" i="42"/>
  <c r="C20" i="42"/>
  <c r="C12" i="42"/>
  <c r="C4" i="42"/>
  <c r="C76" i="41"/>
  <c r="C66" i="41"/>
  <c r="C57" i="41"/>
  <c r="C52" i="41"/>
  <c r="C48" i="41"/>
  <c r="C32" i="41"/>
  <c r="C24" i="41"/>
  <c r="C20" i="41"/>
  <c r="C12" i="41"/>
  <c r="C4" i="41"/>
  <c r="C76" i="40"/>
  <c r="C66" i="40"/>
  <c r="C57" i="40"/>
  <c r="C52" i="40"/>
  <c r="C48" i="40"/>
  <c r="C32" i="40"/>
  <c r="C24" i="40"/>
  <c r="C20" i="40"/>
  <c r="C12" i="40"/>
  <c r="C4" i="40"/>
  <c r="C76" i="39"/>
  <c r="C66" i="39"/>
  <c r="C57" i="39"/>
  <c r="C52" i="39"/>
  <c r="C48" i="39"/>
  <c r="C32" i="39"/>
  <c r="C24" i="39"/>
  <c r="C20" i="39"/>
  <c r="C12" i="39"/>
  <c r="C4" i="39"/>
  <c r="C76" i="38"/>
  <c r="C66" i="38"/>
  <c r="C57" i="38"/>
  <c r="C52" i="38"/>
  <c r="C48" i="38"/>
  <c r="C32" i="38"/>
  <c r="C24" i="38"/>
  <c r="C20" i="38"/>
  <c r="C12" i="38"/>
  <c r="C4" i="38"/>
  <c r="C76" i="37"/>
  <c r="C66" i="37"/>
  <c r="C57" i="37"/>
  <c r="C52" i="37"/>
  <c r="C48" i="37"/>
  <c r="C32" i="37"/>
  <c r="C24" i="37"/>
  <c r="C20" i="37"/>
  <c r="C12" i="37"/>
  <c r="C4" i="37"/>
  <c r="C76" i="36"/>
  <c r="C66" i="36"/>
  <c r="C57" i="36"/>
  <c r="C52" i="36"/>
  <c r="C48" i="36"/>
  <c r="C32" i="36"/>
  <c r="C24" i="36"/>
  <c r="C20" i="36"/>
  <c r="C12" i="36"/>
  <c r="C4" i="36"/>
  <c r="C76" i="35"/>
  <c r="C66" i="35"/>
  <c r="C57" i="35"/>
  <c r="C52" i="35"/>
  <c r="C48" i="35"/>
  <c r="C32" i="35"/>
  <c r="C24" i="35"/>
  <c r="C20" i="35"/>
  <c r="C12" i="35"/>
  <c r="C4" i="35"/>
  <c r="C76" i="34"/>
  <c r="C66" i="34"/>
  <c r="C57" i="34"/>
  <c r="C52" i="34"/>
  <c r="C48" i="34"/>
  <c r="C32" i="34"/>
  <c r="C24" i="34"/>
  <c r="C20" i="34"/>
  <c r="C12" i="34"/>
  <c r="C4" i="34"/>
  <c r="H130" i="6"/>
  <c r="B21" i="22"/>
  <c r="B20" i="22"/>
  <c r="B19" i="22"/>
  <c r="B18" i="22"/>
  <c r="B16" i="22"/>
  <c r="B15" i="22"/>
  <c r="B13" i="22"/>
  <c r="B10" i="22"/>
  <c r="B9" i="22"/>
  <c r="B8" i="22"/>
  <c r="B6" i="22"/>
  <c r="B5" i="22"/>
  <c r="B3" i="22"/>
  <c r="B2" i="22"/>
  <c r="A14" i="15"/>
  <c r="A13" i="15"/>
  <c r="D13" i="22"/>
  <c r="E122" i="47"/>
  <c r="E112" i="47"/>
  <c r="E105" i="47"/>
  <c r="E99" i="47"/>
  <c r="E91" i="47"/>
  <c r="E84" i="47"/>
  <c r="E76" i="47"/>
  <c r="E66" i="47"/>
  <c r="E57" i="47"/>
  <c r="E52" i="47"/>
  <c r="E48" i="47"/>
  <c r="E32" i="47"/>
  <c r="E24" i="47"/>
  <c r="E12" i="47"/>
  <c r="E4" i="47"/>
  <c r="E122" i="46"/>
  <c r="E112" i="46"/>
  <c r="E105" i="46"/>
  <c r="E99" i="46"/>
  <c r="E91" i="46"/>
  <c r="E84" i="46"/>
  <c r="E76" i="46"/>
  <c r="E66" i="46"/>
  <c r="E57" i="46"/>
  <c r="E52" i="46"/>
  <c r="E48" i="46"/>
  <c r="E32" i="46"/>
  <c r="E24" i="46"/>
  <c r="E12" i="46"/>
  <c r="E4" i="46"/>
  <c r="E122" i="45"/>
  <c r="E112" i="45"/>
  <c r="E105" i="45"/>
  <c r="E99" i="45"/>
  <c r="E91" i="45"/>
  <c r="E84" i="45"/>
  <c r="E76" i="45"/>
  <c r="E66" i="45"/>
  <c r="E57" i="45"/>
  <c r="E52" i="45"/>
  <c r="E48" i="45"/>
  <c r="E32" i="45"/>
  <c r="E24" i="45"/>
  <c r="E12" i="45"/>
  <c r="E4" i="45"/>
  <c r="E122" i="44"/>
  <c r="E112" i="44"/>
  <c r="E105" i="44"/>
  <c r="E99" i="44"/>
  <c r="E91" i="44"/>
  <c r="E84" i="44"/>
  <c r="E76" i="44"/>
  <c r="E66" i="44"/>
  <c r="E57" i="44"/>
  <c r="E52" i="44"/>
  <c r="E48" i="44"/>
  <c r="E32" i="44"/>
  <c r="E24" i="44"/>
  <c r="E12" i="44"/>
  <c r="E4" i="44"/>
  <c r="E122" i="43"/>
  <c r="E112" i="43"/>
  <c r="E105" i="43"/>
  <c r="E99" i="43"/>
  <c r="E91" i="43"/>
  <c r="E84" i="43"/>
  <c r="E76" i="43"/>
  <c r="E66" i="43"/>
  <c r="E57" i="43"/>
  <c r="E52" i="43"/>
  <c r="E48" i="43"/>
  <c r="E32" i="43"/>
  <c r="E24" i="43"/>
  <c r="E12" i="43"/>
  <c r="E4" i="43"/>
  <c r="E122" i="42"/>
  <c r="E112" i="42"/>
  <c r="E105" i="42"/>
  <c r="E99" i="42"/>
  <c r="E91" i="42"/>
  <c r="E84" i="42"/>
  <c r="E76" i="42"/>
  <c r="E66" i="42"/>
  <c r="E57" i="42"/>
  <c r="E52" i="42"/>
  <c r="E48" i="42"/>
  <c r="E32" i="42"/>
  <c r="E24" i="42"/>
  <c r="E12" i="42"/>
  <c r="E4" i="42"/>
  <c r="E122" i="41"/>
  <c r="E112" i="41"/>
  <c r="E105" i="41"/>
  <c r="E99" i="41"/>
  <c r="E91" i="41"/>
  <c r="E84" i="41"/>
  <c r="E76" i="41"/>
  <c r="E66" i="41"/>
  <c r="E57" i="41"/>
  <c r="E52" i="41"/>
  <c r="E48" i="41"/>
  <c r="E32" i="41"/>
  <c r="E24" i="41"/>
  <c r="E12" i="41"/>
  <c r="E4" i="41"/>
  <c r="E122" i="40"/>
  <c r="E112" i="40"/>
  <c r="E105" i="40"/>
  <c r="E99" i="40"/>
  <c r="E91" i="40"/>
  <c r="E84" i="40"/>
  <c r="E76" i="40"/>
  <c r="E66" i="40"/>
  <c r="E57" i="40"/>
  <c r="E52" i="40"/>
  <c r="E48" i="40"/>
  <c r="E32" i="40"/>
  <c r="E24" i="40"/>
  <c r="E12" i="40"/>
  <c r="E4" i="40"/>
  <c r="E122" i="39"/>
  <c r="E112" i="39"/>
  <c r="E105" i="39"/>
  <c r="E99" i="39"/>
  <c r="E91" i="39"/>
  <c r="E84" i="39"/>
  <c r="E76" i="39"/>
  <c r="E66" i="39"/>
  <c r="E57" i="39"/>
  <c r="E52" i="39"/>
  <c r="E48" i="39"/>
  <c r="E32" i="39"/>
  <c r="E24" i="39"/>
  <c r="E12" i="39"/>
  <c r="E4" i="39"/>
  <c r="E122" i="38"/>
  <c r="E112" i="38"/>
  <c r="E105" i="38"/>
  <c r="E99" i="38"/>
  <c r="E91" i="38"/>
  <c r="E84" i="38"/>
  <c r="E76" i="38"/>
  <c r="E66" i="38"/>
  <c r="E57" i="38"/>
  <c r="E52" i="38"/>
  <c r="E48" i="38"/>
  <c r="E32" i="38"/>
  <c r="E24" i="38"/>
  <c r="E12" i="38"/>
  <c r="E4" i="38"/>
  <c r="E122" i="37"/>
  <c r="E112" i="37"/>
  <c r="E105" i="37"/>
  <c r="E99" i="37"/>
  <c r="E91" i="37"/>
  <c r="E84" i="37"/>
  <c r="E76" i="37"/>
  <c r="E66" i="37"/>
  <c r="E57" i="37"/>
  <c r="E52" i="37"/>
  <c r="E48" i="37"/>
  <c r="E32" i="37"/>
  <c r="E24" i="37"/>
  <c r="E12" i="37"/>
  <c r="E4" i="37"/>
  <c r="E122" i="36"/>
  <c r="E112" i="36"/>
  <c r="E105" i="36"/>
  <c r="E99" i="36"/>
  <c r="E91" i="36"/>
  <c r="E84" i="36"/>
  <c r="E76" i="36"/>
  <c r="E66" i="36"/>
  <c r="E57" i="36"/>
  <c r="E52" i="36"/>
  <c r="E48" i="36"/>
  <c r="E32" i="36"/>
  <c r="E24" i="36"/>
  <c r="E12" i="36"/>
  <c r="E4" i="36"/>
  <c r="E122" i="35"/>
  <c r="E112" i="35"/>
  <c r="E105" i="35"/>
  <c r="E99" i="35"/>
  <c r="E91" i="35"/>
  <c r="E84" i="35"/>
  <c r="E76" i="35"/>
  <c r="E66" i="35"/>
  <c r="E57" i="35"/>
  <c r="E52" i="35"/>
  <c r="E48" i="35"/>
  <c r="E32" i="35"/>
  <c r="E24" i="35"/>
  <c r="E12" i="35"/>
  <c r="E4" i="35"/>
  <c r="E122" i="34"/>
  <c r="E112" i="34"/>
  <c r="E105" i="34"/>
  <c r="E99" i="34"/>
  <c r="E91" i="34"/>
  <c r="E84" i="34"/>
  <c r="E76" i="34"/>
  <c r="E66" i="34"/>
  <c r="E57" i="34"/>
  <c r="E52" i="34"/>
  <c r="E48" i="34"/>
  <c r="E32" i="34"/>
  <c r="E24" i="34"/>
  <c r="E12" i="34"/>
  <c r="E4" i="34"/>
  <c r="E2" i="33"/>
  <c r="C3" i="22"/>
  <c r="A6" i="14"/>
  <c r="A48" i="6"/>
  <c r="C15" i="22"/>
  <c r="D10" i="22"/>
  <c r="C9" i="22"/>
  <c r="C4" i="22"/>
  <c r="G4" i="47"/>
  <c r="G12" i="47"/>
  <c r="G24" i="47"/>
  <c r="G32" i="47"/>
  <c r="G48" i="47"/>
  <c r="G52" i="47"/>
  <c r="G57" i="47"/>
  <c r="G66" i="47"/>
  <c r="G76" i="47"/>
  <c r="G84" i="47"/>
  <c r="G91" i="47"/>
  <c r="G99" i="47"/>
  <c r="G105" i="47"/>
  <c r="G112" i="47"/>
  <c r="G122" i="47"/>
  <c r="G127" i="47"/>
  <c r="P17" i="15"/>
  <c r="P16" i="15"/>
  <c r="P15" i="15"/>
  <c r="P14" i="15"/>
  <c r="P13" i="15"/>
  <c r="P12" i="15"/>
  <c r="P11" i="15"/>
  <c r="P10" i="15"/>
  <c r="P9" i="15"/>
  <c r="P8" i="15"/>
  <c r="P7" i="15"/>
  <c r="P6" i="15"/>
  <c r="P5" i="15"/>
  <c r="P4" i="15"/>
  <c r="P3" i="15"/>
  <c r="G4" i="46"/>
  <c r="G12" i="46"/>
  <c r="G24" i="46"/>
  <c r="G32" i="46"/>
  <c r="G48" i="46"/>
  <c r="G52" i="46"/>
  <c r="G57" i="46"/>
  <c r="G66" i="46"/>
  <c r="G76" i="46"/>
  <c r="G84" i="46"/>
  <c r="G91" i="46"/>
  <c r="G99" i="46"/>
  <c r="G105" i="46"/>
  <c r="G112" i="46"/>
  <c r="G122" i="46"/>
  <c r="G127" i="46"/>
  <c r="O17" i="15"/>
  <c r="O16" i="15"/>
  <c r="O15" i="15"/>
  <c r="O14" i="15"/>
  <c r="O13" i="15"/>
  <c r="O12" i="15"/>
  <c r="O11" i="15"/>
  <c r="O10" i="15"/>
  <c r="O9" i="15"/>
  <c r="O8" i="15"/>
  <c r="O7" i="15"/>
  <c r="O6" i="15"/>
  <c r="O5" i="15"/>
  <c r="O4" i="15"/>
  <c r="O3" i="15"/>
  <c r="G4" i="45"/>
  <c r="G12" i="45"/>
  <c r="G24" i="45"/>
  <c r="G32" i="45"/>
  <c r="G48" i="45"/>
  <c r="G52" i="45"/>
  <c r="G57" i="45"/>
  <c r="G66" i="45"/>
  <c r="G76" i="45"/>
  <c r="G84" i="45"/>
  <c r="G91" i="45"/>
  <c r="G99" i="45"/>
  <c r="G105" i="45"/>
  <c r="G112" i="45"/>
  <c r="G122" i="45"/>
  <c r="G127" i="45"/>
  <c r="N17" i="15"/>
  <c r="N16" i="15"/>
  <c r="N15" i="15"/>
  <c r="N14" i="15"/>
  <c r="N13" i="15"/>
  <c r="N12" i="15"/>
  <c r="N11" i="15"/>
  <c r="N10" i="15"/>
  <c r="N9" i="15"/>
  <c r="N8" i="15"/>
  <c r="N7" i="15"/>
  <c r="N6" i="15"/>
  <c r="N5" i="15"/>
  <c r="N4" i="15"/>
  <c r="N3" i="15"/>
  <c r="G4" i="44"/>
  <c r="G12" i="44"/>
  <c r="G24" i="44"/>
  <c r="G32" i="44"/>
  <c r="G48" i="44"/>
  <c r="G52" i="44"/>
  <c r="G57" i="44"/>
  <c r="G66" i="44"/>
  <c r="G76" i="44"/>
  <c r="G84" i="44"/>
  <c r="G91" i="44"/>
  <c r="G99" i="44"/>
  <c r="G105" i="44"/>
  <c r="G112" i="44"/>
  <c r="G122" i="44"/>
  <c r="G127" i="44"/>
  <c r="M17" i="15"/>
  <c r="M16" i="15"/>
  <c r="M15" i="15"/>
  <c r="M14" i="15"/>
  <c r="M13" i="15"/>
  <c r="M12" i="15"/>
  <c r="M11" i="15"/>
  <c r="M10" i="15"/>
  <c r="M9" i="15"/>
  <c r="M8" i="15"/>
  <c r="M7" i="15"/>
  <c r="M6" i="15"/>
  <c r="M5" i="15"/>
  <c r="M4" i="15"/>
  <c r="M3" i="15"/>
  <c r="G4" i="43"/>
  <c r="G12" i="43"/>
  <c r="G24" i="43"/>
  <c r="G32" i="43"/>
  <c r="G48" i="43"/>
  <c r="G52" i="43"/>
  <c r="G57" i="43"/>
  <c r="G66" i="43"/>
  <c r="G76" i="43"/>
  <c r="G84" i="43"/>
  <c r="G91" i="43"/>
  <c r="G99" i="43"/>
  <c r="G105" i="43"/>
  <c r="G112" i="43"/>
  <c r="G122" i="43"/>
  <c r="G127" i="43"/>
  <c r="L17" i="15"/>
  <c r="L16" i="15"/>
  <c r="L15" i="15"/>
  <c r="L14" i="15"/>
  <c r="L13" i="15"/>
  <c r="L12" i="15"/>
  <c r="L11" i="15"/>
  <c r="L10" i="15"/>
  <c r="L9" i="15"/>
  <c r="L8" i="15"/>
  <c r="L7" i="15"/>
  <c r="L6" i="15"/>
  <c r="L5" i="15"/>
  <c r="L4" i="15"/>
  <c r="L3" i="15"/>
  <c r="G4" i="42"/>
  <c r="G12" i="42"/>
  <c r="G24" i="42"/>
  <c r="G32" i="42"/>
  <c r="G48" i="42"/>
  <c r="G52" i="42"/>
  <c r="G57" i="42"/>
  <c r="G66" i="42"/>
  <c r="G76" i="42"/>
  <c r="G84" i="42"/>
  <c r="G91" i="42"/>
  <c r="G99" i="42"/>
  <c r="G105" i="42"/>
  <c r="G112" i="42"/>
  <c r="G122" i="42"/>
  <c r="G127" i="42"/>
  <c r="K17" i="15"/>
  <c r="K16" i="15"/>
  <c r="K15" i="15"/>
  <c r="K14" i="15"/>
  <c r="K13" i="15"/>
  <c r="K12" i="15"/>
  <c r="K11" i="15"/>
  <c r="K10" i="15"/>
  <c r="K9" i="15"/>
  <c r="K8" i="15"/>
  <c r="K7" i="15"/>
  <c r="K6" i="15"/>
  <c r="K5" i="15"/>
  <c r="K4" i="15"/>
  <c r="K3" i="15"/>
  <c r="G4" i="41"/>
  <c r="G12" i="41"/>
  <c r="G24" i="41"/>
  <c r="G32" i="41"/>
  <c r="G48" i="41"/>
  <c r="G52" i="41"/>
  <c r="G57" i="41"/>
  <c r="G66" i="41"/>
  <c r="G76" i="41"/>
  <c r="G84" i="41"/>
  <c r="G91" i="41"/>
  <c r="G99" i="41"/>
  <c r="G105" i="41"/>
  <c r="G112" i="41"/>
  <c r="G122" i="41"/>
  <c r="G127" i="41"/>
  <c r="J17" i="15"/>
  <c r="J16" i="15"/>
  <c r="J15" i="15"/>
  <c r="J14" i="15"/>
  <c r="J13" i="15"/>
  <c r="J12" i="15"/>
  <c r="J11" i="15"/>
  <c r="J10" i="15"/>
  <c r="J9" i="15"/>
  <c r="J8" i="15"/>
  <c r="J7" i="15"/>
  <c r="J6" i="15"/>
  <c r="J5" i="15"/>
  <c r="J4" i="15"/>
  <c r="J3" i="15"/>
  <c r="G4" i="40"/>
  <c r="G12" i="40"/>
  <c r="G24" i="40"/>
  <c r="G32" i="40"/>
  <c r="G48" i="40"/>
  <c r="G52" i="40"/>
  <c r="G57" i="40"/>
  <c r="G66" i="40"/>
  <c r="G76" i="40"/>
  <c r="G84" i="40"/>
  <c r="G91" i="40"/>
  <c r="G99" i="40"/>
  <c r="G105" i="40"/>
  <c r="G112" i="40"/>
  <c r="G122" i="40"/>
  <c r="G127" i="40"/>
  <c r="I17" i="15"/>
  <c r="I16" i="15"/>
  <c r="I15" i="15"/>
  <c r="I14" i="15"/>
  <c r="I13" i="15"/>
  <c r="I12" i="15"/>
  <c r="I11" i="15"/>
  <c r="I10" i="15"/>
  <c r="I9" i="15"/>
  <c r="I8" i="15"/>
  <c r="I7" i="15"/>
  <c r="I6" i="15"/>
  <c r="I5" i="15"/>
  <c r="I4" i="15"/>
  <c r="I3" i="15"/>
  <c r="G4" i="39"/>
  <c r="G12" i="39"/>
  <c r="G24" i="39"/>
  <c r="G32" i="39"/>
  <c r="G48" i="39"/>
  <c r="G52" i="39"/>
  <c r="G57" i="39"/>
  <c r="G66" i="39"/>
  <c r="G76" i="39"/>
  <c r="G84" i="39"/>
  <c r="G91" i="39"/>
  <c r="G99" i="39"/>
  <c r="G105" i="39"/>
  <c r="G112" i="39"/>
  <c r="G122" i="39"/>
  <c r="G127" i="39"/>
  <c r="H17" i="15"/>
  <c r="H16" i="15"/>
  <c r="H15" i="15"/>
  <c r="H14" i="15"/>
  <c r="H13" i="15"/>
  <c r="H12" i="15"/>
  <c r="H11" i="15"/>
  <c r="H10" i="15"/>
  <c r="H9" i="15"/>
  <c r="H8" i="15"/>
  <c r="H7" i="15"/>
  <c r="H6" i="15"/>
  <c r="H5" i="15"/>
  <c r="H4" i="15"/>
  <c r="H3" i="15"/>
  <c r="G4" i="38"/>
  <c r="G12" i="38"/>
  <c r="G24" i="38"/>
  <c r="G32" i="38"/>
  <c r="G48" i="38"/>
  <c r="G52" i="38"/>
  <c r="G57" i="38"/>
  <c r="G66" i="38"/>
  <c r="G76" i="38"/>
  <c r="G84" i="38"/>
  <c r="G91" i="38"/>
  <c r="G99" i="38"/>
  <c r="G105" i="38"/>
  <c r="G112" i="38"/>
  <c r="G122" i="38"/>
  <c r="G127" i="38"/>
  <c r="G17" i="15"/>
  <c r="G16" i="15"/>
  <c r="G15" i="15"/>
  <c r="G14" i="15"/>
  <c r="G13" i="15"/>
  <c r="G12" i="15"/>
  <c r="G11" i="15"/>
  <c r="G10" i="15"/>
  <c r="G9" i="15"/>
  <c r="G8" i="15"/>
  <c r="G7" i="15"/>
  <c r="G6" i="15"/>
  <c r="G5" i="15"/>
  <c r="G4" i="15"/>
  <c r="G3" i="15"/>
  <c r="G4" i="37"/>
  <c r="G12" i="37"/>
  <c r="G24" i="37"/>
  <c r="G32" i="37"/>
  <c r="G48" i="37"/>
  <c r="G52" i="37"/>
  <c r="G57" i="37"/>
  <c r="G66" i="37"/>
  <c r="G76" i="37"/>
  <c r="G84" i="37"/>
  <c r="G91" i="37"/>
  <c r="G99" i="37"/>
  <c r="G105" i="37"/>
  <c r="G112" i="37"/>
  <c r="G122" i="37"/>
  <c r="G127" i="37"/>
  <c r="F17" i="15"/>
  <c r="F16" i="15"/>
  <c r="F15" i="15"/>
  <c r="F14" i="15"/>
  <c r="F13" i="15"/>
  <c r="F12" i="15"/>
  <c r="F11" i="15"/>
  <c r="F10" i="15"/>
  <c r="F9" i="15"/>
  <c r="F8" i="15"/>
  <c r="F7" i="15"/>
  <c r="F6" i="15"/>
  <c r="F5" i="15"/>
  <c r="F4" i="15"/>
  <c r="F3" i="15"/>
  <c r="G4" i="36"/>
  <c r="G12" i="36"/>
  <c r="G24" i="36"/>
  <c r="G32" i="36"/>
  <c r="G48" i="36"/>
  <c r="G52" i="36"/>
  <c r="G57" i="36"/>
  <c r="G66" i="36"/>
  <c r="G76" i="36"/>
  <c r="G84" i="36"/>
  <c r="G91" i="36"/>
  <c r="G99" i="36"/>
  <c r="G105" i="36"/>
  <c r="G112" i="36"/>
  <c r="G122" i="36"/>
  <c r="G127" i="36"/>
  <c r="E17" i="15"/>
  <c r="E16" i="15"/>
  <c r="E15" i="15"/>
  <c r="E14" i="15"/>
  <c r="E13" i="15"/>
  <c r="E12" i="15"/>
  <c r="E11" i="15"/>
  <c r="E10" i="15"/>
  <c r="E9" i="15"/>
  <c r="E8" i="15"/>
  <c r="E7" i="15"/>
  <c r="E6" i="15"/>
  <c r="E5" i="15"/>
  <c r="E4" i="15"/>
  <c r="E3" i="15"/>
  <c r="G4" i="35"/>
  <c r="G12" i="35"/>
  <c r="G24" i="35"/>
  <c r="G32" i="35"/>
  <c r="G48" i="35"/>
  <c r="G52" i="35"/>
  <c r="G57" i="35"/>
  <c r="G66" i="35"/>
  <c r="G76" i="35"/>
  <c r="G84" i="35"/>
  <c r="G91" i="35"/>
  <c r="G99" i="35"/>
  <c r="G105" i="35"/>
  <c r="G112" i="35"/>
  <c r="G122" i="35"/>
  <c r="G127" i="35"/>
  <c r="D17" i="15"/>
  <c r="D16" i="15"/>
  <c r="D15" i="15"/>
  <c r="D14" i="15"/>
  <c r="D13" i="15"/>
  <c r="D12" i="15"/>
  <c r="D11" i="15"/>
  <c r="D10" i="15"/>
  <c r="D9" i="15"/>
  <c r="D8" i="15"/>
  <c r="D7" i="15"/>
  <c r="D6" i="15"/>
  <c r="D5" i="15"/>
  <c r="D4" i="15"/>
  <c r="G4" i="6"/>
  <c r="G12" i="6"/>
  <c r="G24" i="6"/>
  <c r="G32" i="6"/>
  <c r="G48" i="6"/>
  <c r="G52" i="6"/>
  <c r="G57" i="6"/>
  <c r="G66" i="6"/>
  <c r="G76" i="6"/>
  <c r="G84" i="6"/>
  <c r="G91" i="6"/>
  <c r="G99" i="6"/>
  <c r="G105" i="6"/>
  <c r="G112" i="6"/>
  <c r="G122" i="6"/>
  <c r="G127" i="6"/>
  <c r="G4" i="34"/>
  <c r="G12" i="34"/>
  <c r="G24" i="34"/>
  <c r="G32" i="34"/>
  <c r="G48" i="34"/>
  <c r="G52" i="34"/>
  <c r="G57" i="34"/>
  <c r="G66" i="34"/>
  <c r="G76" i="34"/>
  <c r="G84" i="34"/>
  <c r="G91" i="34"/>
  <c r="G99" i="34"/>
  <c r="G105" i="34"/>
  <c r="G112" i="34"/>
  <c r="G122" i="34"/>
  <c r="G127" i="34"/>
  <c r="C17" i="15"/>
  <c r="C16" i="15"/>
  <c r="C15" i="15"/>
  <c r="C14" i="15"/>
  <c r="C13" i="15"/>
  <c r="C12" i="15"/>
  <c r="C11" i="15"/>
  <c r="C10" i="15"/>
  <c r="C9" i="15"/>
  <c r="C8" i="15"/>
  <c r="C7" i="15"/>
  <c r="C6" i="15"/>
  <c r="C5" i="15"/>
  <c r="C4" i="15"/>
  <c r="D3" i="15"/>
  <c r="B17" i="15"/>
  <c r="B16" i="15"/>
  <c r="B15" i="15"/>
  <c r="B14" i="15"/>
  <c r="B13" i="15"/>
  <c r="B12" i="15"/>
  <c r="B11" i="15"/>
  <c r="B10" i="15"/>
  <c r="B9" i="15"/>
  <c r="B8" i="15"/>
  <c r="B7" i="15"/>
  <c r="B6" i="15"/>
  <c r="B5" i="15"/>
  <c r="B4" i="15"/>
  <c r="C3" i="15"/>
  <c r="P2" i="15"/>
  <c r="O2" i="15"/>
  <c r="N2" i="15"/>
  <c r="M2" i="15"/>
  <c r="L2" i="15"/>
  <c r="K2" i="15"/>
  <c r="J2" i="15"/>
  <c r="I2" i="15"/>
  <c r="H2" i="15"/>
  <c r="G2" i="15"/>
  <c r="F2" i="15"/>
  <c r="E2" i="15"/>
  <c r="D2" i="15"/>
  <c r="C2" i="15"/>
  <c r="B3" i="15"/>
  <c r="I130" i="47"/>
  <c r="H130" i="47"/>
  <c r="G130" i="47"/>
  <c r="I129" i="47"/>
  <c r="H129" i="47"/>
  <c r="G129" i="47"/>
  <c r="D127" i="47"/>
  <c r="D126" i="47" a="1"/>
  <c r="D126" i="47"/>
  <c r="D125" i="47"/>
  <c r="D124" i="47"/>
  <c r="D123" i="47"/>
  <c r="H122" i="47"/>
  <c r="D122" i="47"/>
  <c r="A122" i="47"/>
  <c r="D121" i="47"/>
  <c r="D120" i="47"/>
  <c r="D119" i="47"/>
  <c r="D118" i="47"/>
  <c r="D117" i="47"/>
  <c r="D116" i="47"/>
  <c r="D115" i="47"/>
  <c r="D114" i="47" a="1"/>
  <c r="D114" i="47"/>
  <c r="D113" i="47"/>
  <c r="H112" i="47"/>
  <c r="D112" i="47"/>
  <c r="A112" i="47"/>
  <c r="D111" i="47"/>
  <c r="D110" i="47"/>
  <c r="D109" i="47"/>
  <c r="D108" i="47"/>
  <c r="D107" i="47"/>
  <c r="D106" i="47"/>
  <c r="H105" i="47"/>
  <c r="D105" i="47"/>
  <c r="A105" i="47"/>
  <c r="D104" i="47"/>
  <c r="D103" i="47"/>
  <c r="D102" i="47"/>
  <c r="D101" i="47"/>
  <c r="D100" i="47"/>
  <c r="H99" i="47"/>
  <c r="D99" i="47"/>
  <c r="A99" i="47"/>
  <c r="D98" i="47"/>
  <c r="D97" i="47"/>
  <c r="D96" i="47"/>
  <c r="D95" i="47"/>
  <c r="D94" i="47"/>
  <c r="D93" i="47"/>
  <c r="D92" i="47"/>
  <c r="H91" i="47"/>
  <c r="D91" i="47"/>
  <c r="A91" i="47"/>
  <c r="D90" i="47"/>
  <c r="D89" i="47"/>
  <c r="D88" i="47"/>
  <c r="D87" i="47"/>
  <c r="D86" i="47"/>
  <c r="D85" i="47"/>
  <c r="H84" i="47"/>
  <c r="D84" i="47"/>
  <c r="A84" i="47"/>
  <c r="D83" i="47"/>
  <c r="D82" i="47"/>
  <c r="D81" i="47"/>
  <c r="D80" i="47"/>
  <c r="D79" i="47"/>
  <c r="D78" i="47"/>
  <c r="D77" i="47"/>
  <c r="H76" i="47"/>
  <c r="D76" i="47"/>
  <c r="B76" i="47"/>
  <c r="A76" i="47"/>
  <c r="D75" i="47"/>
  <c r="D74" i="47"/>
  <c r="D73" i="47"/>
  <c r="D72" i="47"/>
  <c r="D71" i="47"/>
  <c r="D70" i="47"/>
  <c r="D69" i="47"/>
  <c r="D68" i="47"/>
  <c r="D67" i="47"/>
  <c r="H66" i="47"/>
  <c r="D66" i="47"/>
  <c r="B66" i="47"/>
  <c r="A66" i="47"/>
  <c r="D65" i="47"/>
  <c r="D64" i="47"/>
  <c r="D63" i="47"/>
  <c r="D62" i="47"/>
  <c r="D61" i="47"/>
  <c r="D60" i="47"/>
  <c r="D59" i="47"/>
  <c r="D58" i="47"/>
  <c r="H57" i="47"/>
  <c r="D57" i="47"/>
  <c r="B57" i="47"/>
  <c r="A57" i="47"/>
  <c r="D56" i="47"/>
  <c r="D55" i="47"/>
  <c r="D54" i="47"/>
  <c r="D53" i="47"/>
  <c r="H52" i="47"/>
  <c r="D52" i="47"/>
  <c r="B52" i="47"/>
  <c r="A52" i="47"/>
  <c r="D51" i="47"/>
  <c r="D50" i="47"/>
  <c r="D49" i="47"/>
  <c r="H48" i="47"/>
  <c r="D48" i="47"/>
  <c r="B48" i="47"/>
  <c r="A48" i="47"/>
  <c r="D47" i="47"/>
  <c r="D46" i="47"/>
  <c r="D45" i="47"/>
  <c r="D44" i="47"/>
  <c r="D43" i="47"/>
  <c r="D42" i="47"/>
  <c r="D41" i="47"/>
  <c r="D40" i="47"/>
  <c r="D39" i="47"/>
  <c r="D38" i="47"/>
  <c r="D37" i="47"/>
  <c r="D36" i="47"/>
  <c r="D35" i="47"/>
  <c r="D34" i="47"/>
  <c r="D33" i="47"/>
  <c r="H32" i="47"/>
  <c r="D32" i="47"/>
  <c r="B32" i="47"/>
  <c r="A32" i="47"/>
  <c r="D31" i="47"/>
  <c r="D30" i="47"/>
  <c r="D29" i="47"/>
  <c r="D28" i="47"/>
  <c r="D27" i="47"/>
  <c r="D26" i="47"/>
  <c r="D25" i="47"/>
  <c r="H24" i="47"/>
  <c r="D24" i="47"/>
  <c r="B24" i="47"/>
  <c r="A24" i="47"/>
  <c r="D23" i="47"/>
  <c r="D22" i="47"/>
  <c r="D21" i="47"/>
  <c r="D20" i="47"/>
  <c r="B20" i="47"/>
  <c r="D19" i="47"/>
  <c r="D18" i="47"/>
  <c r="D17" i="47"/>
  <c r="D16" i="47"/>
  <c r="D15" i="47"/>
  <c r="D14" i="47"/>
  <c r="D13" i="47"/>
  <c r="H12" i="47"/>
  <c r="D12" i="47"/>
  <c r="B12" i="47"/>
  <c r="A12" i="47"/>
  <c r="D11" i="47"/>
  <c r="D10" i="47"/>
  <c r="D9" i="47"/>
  <c r="D8" i="47"/>
  <c r="D7" i="47"/>
  <c r="D6" i="47"/>
  <c r="D5" i="47"/>
  <c r="B5" i="47"/>
  <c r="H4" i="47"/>
  <c r="D4" i="47"/>
  <c r="B4" i="47"/>
  <c r="A4" i="47"/>
  <c r="F2" i="47"/>
  <c r="C2" i="47"/>
  <c r="H1" i="47"/>
  <c r="G1" i="47"/>
  <c r="D1" i="47"/>
  <c r="B1" i="47"/>
  <c r="A1" i="47"/>
  <c r="I130" i="46"/>
  <c r="H130" i="46"/>
  <c r="G130" i="46"/>
  <c r="I129" i="46"/>
  <c r="H129" i="46"/>
  <c r="G129" i="46"/>
  <c r="D127" i="46"/>
  <c r="D126" i="46" a="1"/>
  <c r="D126" i="46"/>
  <c r="D125" i="46"/>
  <c r="D124" i="46"/>
  <c r="D123" i="46"/>
  <c r="H122" i="46"/>
  <c r="D122" i="46"/>
  <c r="A122" i="46"/>
  <c r="D121" i="46"/>
  <c r="D120" i="46"/>
  <c r="D119" i="46"/>
  <c r="D118" i="46"/>
  <c r="D117" i="46"/>
  <c r="D116" i="46"/>
  <c r="D115" i="46"/>
  <c r="D114" i="46" a="1"/>
  <c r="D114" i="46"/>
  <c r="D113" i="46"/>
  <c r="H112" i="46"/>
  <c r="D112" i="46"/>
  <c r="A112" i="46"/>
  <c r="D111" i="46"/>
  <c r="D110" i="46"/>
  <c r="D109" i="46"/>
  <c r="D108" i="46"/>
  <c r="D107" i="46"/>
  <c r="D106" i="46"/>
  <c r="H105" i="46"/>
  <c r="D105" i="46"/>
  <c r="A105" i="46"/>
  <c r="D104" i="46"/>
  <c r="D103" i="46"/>
  <c r="D102" i="46"/>
  <c r="D101" i="46"/>
  <c r="D100" i="46"/>
  <c r="H99" i="46"/>
  <c r="D99" i="46"/>
  <c r="A99" i="46"/>
  <c r="D98" i="46"/>
  <c r="D97" i="46"/>
  <c r="D96" i="46"/>
  <c r="D95" i="46"/>
  <c r="D94" i="46"/>
  <c r="D93" i="46"/>
  <c r="D92" i="46"/>
  <c r="H91" i="46"/>
  <c r="D91" i="46"/>
  <c r="A91" i="46"/>
  <c r="D90" i="46"/>
  <c r="D89" i="46"/>
  <c r="D88" i="46"/>
  <c r="D87" i="46"/>
  <c r="D86" i="46"/>
  <c r="D85" i="46"/>
  <c r="H84" i="46"/>
  <c r="D84" i="46"/>
  <c r="A84" i="46"/>
  <c r="D83" i="46"/>
  <c r="D82" i="46"/>
  <c r="D81" i="46"/>
  <c r="D80" i="46"/>
  <c r="D79" i="46"/>
  <c r="D78" i="46"/>
  <c r="D77" i="46"/>
  <c r="H76" i="46"/>
  <c r="D76" i="46"/>
  <c r="B76" i="46"/>
  <c r="A76" i="46"/>
  <c r="D75" i="46"/>
  <c r="D74" i="46"/>
  <c r="D73" i="46"/>
  <c r="D72" i="46"/>
  <c r="D71" i="46"/>
  <c r="D70" i="46"/>
  <c r="D69" i="46"/>
  <c r="D68" i="46"/>
  <c r="D67" i="46"/>
  <c r="H66" i="46"/>
  <c r="D66" i="46"/>
  <c r="B66" i="46"/>
  <c r="A66" i="46"/>
  <c r="D65" i="46"/>
  <c r="D64" i="46"/>
  <c r="D63" i="46"/>
  <c r="D62" i="46"/>
  <c r="D61" i="46"/>
  <c r="D60" i="46"/>
  <c r="D59" i="46"/>
  <c r="D58" i="46"/>
  <c r="H57" i="46"/>
  <c r="D57" i="46"/>
  <c r="B57" i="46"/>
  <c r="A57" i="46"/>
  <c r="D56" i="46"/>
  <c r="D55" i="46"/>
  <c r="D54" i="46"/>
  <c r="D53" i="46"/>
  <c r="H52" i="46"/>
  <c r="D52" i="46"/>
  <c r="B52" i="46"/>
  <c r="A52" i="46"/>
  <c r="D51" i="46"/>
  <c r="D50" i="46"/>
  <c r="D49" i="46"/>
  <c r="H48" i="46"/>
  <c r="D48" i="46"/>
  <c r="B48" i="46"/>
  <c r="A48" i="46"/>
  <c r="D47" i="46"/>
  <c r="D46" i="46"/>
  <c r="D45" i="46"/>
  <c r="D44" i="46"/>
  <c r="D43" i="46"/>
  <c r="D42" i="46"/>
  <c r="D41" i="46"/>
  <c r="D40" i="46"/>
  <c r="D39" i="46"/>
  <c r="D38" i="46"/>
  <c r="D37" i="46"/>
  <c r="D36" i="46"/>
  <c r="D35" i="46"/>
  <c r="D34" i="46"/>
  <c r="D33" i="46"/>
  <c r="H32" i="46"/>
  <c r="D32" i="46"/>
  <c r="B32" i="46"/>
  <c r="A32" i="46"/>
  <c r="D31" i="46"/>
  <c r="D30" i="46"/>
  <c r="D29" i="46"/>
  <c r="D28" i="46"/>
  <c r="D27" i="46"/>
  <c r="D26" i="46"/>
  <c r="D25" i="46"/>
  <c r="H24" i="46"/>
  <c r="D24" i="46"/>
  <c r="B24" i="46"/>
  <c r="A24" i="46"/>
  <c r="D23" i="46"/>
  <c r="D22" i="46"/>
  <c r="D21" i="46"/>
  <c r="D20" i="46"/>
  <c r="B20" i="46"/>
  <c r="D19" i="46"/>
  <c r="D18" i="46"/>
  <c r="D17" i="46"/>
  <c r="D16" i="46"/>
  <c r="D15" i="46"/>
  <c r="D14" i="46"/>
  <c r="D13" i="46"/>
  <c r="H12" i="46"/>
  <c r="D12" i="46"/>
  <c r="B12" i="46"/>
  <c r="A12" i="46"/>
  <c r="D11" i="46"/>
  <c r="D10" i="46"/>
  <c r="D9" i="46"/>
  <c r="D8" i="46"/>
  <c r="D7" i="46"/>
  <c r="D6" i="46"/>
  <c r="D5" i="46"/>
  <c r="B5" i="46"/>
  <c r="H4" i="46"/>
  <c r="D4" i="46"/>
  <c r="B4" i="46"/>
  <c r="A4" i="46"/>
  <c r="F2" i="46"/>
  <c r="C2" i="46"/>
  <c r="H1" i="46"/>
  <c r="G1" i="46"/>
  <c r="D1" i="46"/>
  <c r="B1" i="46"/>
  <c r="A1" i="46"/>
  <c r="I130" i="45"/>
  <c r="H130" i="45"/>
  <c r="G130" i="45"/>
  <c r="I129" i="45"/>
  <c r="H129" i="45"/>
  <c r="G129" i="45"/>
  <c r="D127" i="45"/>
  <c r="D126" i="45" a="1"/>
  <c r="D126" i="45"/>
  <c r="D125" i="45"/>
  <c r="D124" i="45"/>
  <c r="D123" i="45"/>
  <c r="H122" i="45"/>
  <c r="D122" i="45"/>
  <c r="A122" i="45"/>
  <c r="D121" i="45"/>
  <c r="D120" i="45"/>
  <c r="D119" i="45"/>
  <c r="D118" i="45"/>
  <c r="D117" i="45"/>
  <c r="D116" i="45"/>
  <c r="D115" i="45"/>
  <c r="D114" i="45" a="1"/>
  <c r="D114" i="45"/>
  <c r="D113" i="45"/>
  <c r="H112" i="45"/>
  <c r="D112" i="45"/>
  <c r="A112" i="45"/>
  <c r="D111" i="45"/>
  <c r="D110" i="45"/>
  <c r="D109" i="45"/>
  <c r="D108" i="45"/>
  <c r="D107" i="45"/>
  <c r="D106" i="45"/>
  <c r="H105" i="45"/>
  <c r="D105" i="45"/>
  <c r="A105" i="45"/>
  <c r="D104" i="45"/>
  <c r="D103" i="45"/>
  <c r="D102" i="45"/>
  <c r="D101" i="45"/>
  <c r="D100" i="45"/>
  <c r="H99" i="45"/>
  <c r="D99" i="45"/>
  <c r="A99" i="45"/>
  <c r="D98" i="45"/>
  <c r="D97" i="45"/>
  <c r="D96" i="45"/>
  <c r="D95" i="45"/>
  <c r="D94" i="45"/>
  <c r="D93" i="45"/>
  <c r="D92" i="45"/>
  <c r="H91" i="45"/>
  <c r="D91" i="45"/>
  <c r="A91" i="45"/>
  <c r="D90" i="45"/>
  <c r="D89" i="45"/>
  <c r="D88" i="45"/>
  <c r="D87" i="45"/>
  <c r="D86" i="45"/>
  <c r="D85" i="45"/>
  <c r="H84" i="45"/>
  <c r="D84" i="45"/>
  <c r="A84" i="45"/>
  <c r="D83" i="45"/>
  <c r="D82" i="45"/>
  <c r="D81" i="45"/>
  <c r="D80" i="45"/>
  <c r="D79" i="45"/>
  <c r="D78" i="45"/>
  <c r="D77" i="45"/>
  <c r="H76" i="45"/>
  <c r="D76" i="45"/>
  <c r="B76" i="45"/>
  <c r="A76" i="45"/>
  <c r="D75" i="45"/>
  <c r="D74" i="45"/>
  <c r="D73" i="45"/>
  <c r="D72" i="45"/>
  <c r="D71" i="45"/>
  <c r="D70" i="45"/>
  <c r="D69" i="45"/>
  <c r="D68" i="45"/>
  <c r="D67" i="45"/>
  <c r="H66" i="45"/>
  <c r="D66" i="45"/>
  <c r="B66" i="45"/>
  <c r="A66" i="45"/>
  <c r="D65" i="45"/>
  <c r="D64" i="45"/>
  <c r="D63" i="45"/>
  <c r="D62" i="45"/>
  <c r="D61" i="45"/>
  <c r="D60" i="45"/>
  <c r="D59" i="45"/>
  <c r="D58" i="45"/>
  <c r="H57" i="45"/>
  <c r="D57" i="45"/>
  <c r="B57" i="45"/>
  <c r="A57" i="45"/>
  <c r="D56" i="45"/>
  <c r="D55" i="45"/>
  <c r="D54" i="45"/>
  <c r="D53" i="45"/>
  <c r="H52" i="45"/>
  <c r="D52" i="45"/>
  <c r="B52" i="45"/>
  <c r="A52" i="45"/>
  <c r="D51" i="45"/>
  <c r="D50" i="45"/>
  <c r="D49" i="45"/>
  <c r="H48" i="45"/>
  <c r="D48" i="45"/>
  <c r="B48" i="45"/>
  <c r="A48" i="45"/>
  <c r="D47" i="45"/>
  <c r="D46" i="45"/>
  <c r="D45" i="45"/>
  <c r="D44" i="45"/>
  <c r="D43" i="45"/>
  <c r="D42" i="45"/>
  <c r="D41" i="45"/>
  <c r="D40" i="45"/>
  <c r="D39" i="45"/>
  <c r="D38" i="45"/>
  <c r="D37" i="45"/>
  <c r="D36" i="45"/>
  <c r="D35" i="45"/>
  <c r="D34" i="45"/>
  <c r="D33" i="45"/>
  <c r="H32" i="45"/>
  <c r="D32" i="45"/>
  <c r="B32" i="45"/>
  <c r="A32" i="45"/>
  <c r="D31" i="45"/>
  <c r="D30" i="45"/>
  <c r="D29" i="45"/>
  <c r="D28" i="45"/>
  <c r="D27" i="45"/>
  <c r="D26" i="45"/>
  <c r="D25" i="45"/>
  <c r="H24" i="45"/>
  <c r="D24" i="45"/>
  <c r="B24" i="45"/>
  <c r="A24" i="45"/>
  <c r="D23" i="45"/>
  <c r="D22" i="45"/>
  <c r="D21" i="45"/>
  <c r="D20" i="45"/>
  <c r="B20" i="45"/>
  <c r="D19" i="45"/>
  <c r="D18" i="45"/>
  <c r="D17" i="45"/>
  <c r="D16" i="45"/>
  <c r="D15" i="45"/>
  <c r="D14" i="45"/>
  <c r="D13" i="45"/>
  <c r="H12" i="45"/>
  <c r="D12" i="45"/>
  <c r="B12" i="45"/>
  <c r="A12" i="45"/>
  <c r="D11" i="45"/>
  <c r="D10" i="45"/>
  <c r="D9" i="45"/>
  <c r="D8" i="45"/>
  <c r="D7" i="45"/>
  <c r="D6" i="45"/>
  <c r="D5" i="45"/>
  <c r="B5" i="45"/>
  <c r="H4" i="45"/>
  <c r="D4" i="45"/>
  <c r="B4" i="45"/>
  <c r="A4" i="45"/>
  <c r="F2" i="45"/>
  <c r="C2" i="45"/>
  <c r="H1" i="45"/>
  <c r="G1" i="45"/>
  <c r="D1" i="45"/>
  <c r="B1" i="45"/>
  <c r="A1" i="45"/>
  <c r="I130" i="44"/>
  <c r="H130" i="44"/>
  <c r="G130" i="44"/>
  <c r="I129" i="44"/>
  <c r="H129" i="44"/>
  <c r="G129" i="44"/>
  <c r="D127" i="44"/>
  <c r="D126" i="44" a="1"/>
  <c r="D126" i="44"/>
  <c r="D125" i="44"/>
  <c r="D124" i="44"/>
  <c r="D123" i="44"/>
  <c r="H122" i="44"/>
  <c r="D122" i="44"/>
  <c r="A122" i="44"/>
  <c r="D121" i="44"/>
  <c r="D120" i="44"/>
  <c r="D119" i="44"/>
  <c r="D118" i="44"/>
  <c r="D117" i="44"/>
  <c r="D116" i="44"/>
  <c r="D115" i="44"/>
  <c r="D114" i="44" a="1"/>
  <c r="D114" i="44"/>
  <c r="D113" i="44"/>
  <c r="H112" i="44"/>
  <c r="D112" i="44"/>
  <c r="A112" i="44"/>
  <c r="D111" i="44"/>
  <c r="D110" i="44"/>
  <c r="D109" i="44"/>
  <c r="D108" i="44"/>
  <c r="D107" i="44"/>
  <c r="D106" i="44"/>
  <c r="H105" i="44"/>
  <c r="D105" i="44"/>
  <c r="A105" i="44"/>
  <c r="D104" i="44"/>
  <c r="D103" i="44"/>
  <c r="D102" i="44"/>
  <c r="D101" i="44"/>
  <c r="D100" i="44"/>
  <c r="H99" i="44"/>
  <c r="D99" i="44"/>
  <c r="A99" i="44"/>
  <c r="D98" i="44"/>
  <c r="D97" i="44"/>
  <c r="D96" i="44"/>
  <c r="D95" i="44"/>
  <c r="D94" i="44"/>
  <c r="D93" i="44"/>
  <c r="D92" i="44"/>
  <c r="H91" i="44"/>
  <c r="D91" i="44"/>
  <c r="A91" i="44"/>
  <c r="D90" i="44"/>
  <c r="D89" i="44"/>
  <c r="D88" i="44"/>
  <c r="D87" i="44"/>
  <c r="D86" i="44"/>
  <c r="D85" i="44"/>
  <c r="H84" i="44"/>
  <c r="D84" i="44"/>
  <c r="A84" i="44"/>
  <c r="D83" i="44"/>
  <c r="D82" i="44"/>
  <c r="D81" i="44"/>
  <c r="D80" i="44"/>
  <c r="D79" i="44"/>
  <c r="D78" i="44"/>
  <c r="D77" i="44"/>
  <c r="H76" i="44"/>
  <c r="D76" i="44"/>
  <c r="B76" i="44"/>
  <c r="A76" i="44"/>
  <c r="D75" i="44"/>
  <c r="D74" i="44"/>
  <c r="D73" i="44"/>
  <c r="D72" i="44"/>
  <c r="D71" i="44"/>
  <c r="D70" i="44"/>
  <c r="D69" i="44"/>
  <c r="D68" i="44"/>
  <c r="D67" i="44"/>
  <c r="H66" i="44"/>
  <c r="D66" i="44"/>
  <c r="B66" i="44"/>
  <c r="A66" i="44"/>
  <c r="D65" i="44"/>
  <c r="D64" i="44"/>
  <c r="D63" i="44"/>
  <c r="D62" i="44"/>
  <c r="D61" i="44"/>
  <c r="D60" i="44"/>
  <c r="D59" i="44"/>
  <c r="D58" i="44"/>
  <c r="H57" i="44"/>
  <c r="D57" i="44"/>
  <c r="B57" i="44"/>
  <c r="A57" i="44"/>
  <c r="D56" i="44"/>
  <c r="D55" i="44"/>
  <c r="D54" i="44"/>
  <c r="D53" i="44"/>
  <c r="H52" i="44"/>
  <c r="D52" i="44"/>
  <c r="B52" i="44"/>
  <c r="A52" i="44"/>
  <c r="D51" i="44"/>
  <c r="D50" i="44"/>
  <c r="D49" i="44"/>
  <c r="H48" i="44"/>
  <c r="D48" i="44"/>
  <c r="B48" i="44"/>
  <c r="A48" i="44"/>
  <c r="D47" i="44"/>
  <c r="D46" i="44"/>
  <c r="D45" i="44"/>
  <c r="D44" i="44"/>
  <c r="D43" i="44"/>
  <c r="D42" i="44"/>
  <c r="D41" i="44"/>
  <c r="D40" i="44"/>
  <c r="D39" i="44"/>
  <c r="D38" i="44"/>
  <c r="D37" i="44"/>
  <c r="D36" i="44"/>
  <c r="D35" i="44"/>
  <c r="D34" i="44"/>
  <c r="D33" i="44"/>
  <c r="H32" i="44"/>
  <c r="D32" i="44"/>
  <c r="B32" i="44"/>
  <c r="A32" i="44"/>
  <c r="D31" i="44"/>
  <c r="D30" i="44"/>
  <c r="D29" i="44"/>
  <c r="D28" i="44"/>
  <c r="D27" i="44"/>
  <c r="D26" i="44"/>
  <c r="D25" i="44"/>
  <c r="H24" i="44"/>
  <c r="D24" i="44"/>
  <c r="B24" i="44"/>
  <c r="A24" i="44"/>
  <c r="D23" i="44"/>
  <c r="D22" i="44"/>
  <c r="D21" i="44"/>
  <c r="D20" i="44"/>
  <c r="B20" i="44"/>
  <c r="D19" i="44"/>
  <c r="D18" i="44"/>
  <c r="D17" i="44"/>
  <c r="D16" i="44"/>
  <c r="D15" i="44"/>
  <c r="D14" i="44"/>
  <c r="D13" i="44"/>
  <c r="H12" i="44"/>
  <c r="D12" i="44"/>
  <c r="B12" i="44"/>
  <c r="A12" i="44"/>
  <c r="D11" i="44"/>
  <c r="D10" i="44"/>
  <c r="D9" i="44"/>
  <c r="D8" i="44"/>
  <c r="D7" i="44"/>
  <c r="D6" i="44"/>
  <c r="D5" i="44"/>
  <c r="B5" i="44"/>
  <c r="H4" i="44"/>
  <c r="D4" i="44"/>
  <c r="B4" i="44"/>
  <c r="A4" i="44"/>
  <c r="F2" i="44"/>
  <c r="C2" i="44"/>
  <c r="H1" i="44"/>
  <c r="G1" i="44"/>
  <c r="D1" i="44"/>
  <c r="B1" i="44"/>
  <c r="A1" i="44"/>
  <c r="I130" i="43"/>
  <c r="H130" i="43"/>
  <c r="G130" i="43"/>
  <c r="I129" i="43"/>
  <c r="H129" i="43"/>
  <c r="G129" i="43"/>
  <c r="D127" i="43"/>
  <c r="D126" i="43" a="1"/>
  <c r="D126" i="43"/>
  <c r="D125" i="43"/>
  <c r="D124" i="43"/>
  <c r="D123" i="43"/>
  <c r="H122" i="43"/>
  <c r="D122" i="43"/>
  <c r="A122" i="43"/>
  <c r="D121" i="43"/>
  <c r="D120" i="43"/>
  <c r="D119" i="43"/>
  <c r="D118" i="43"/>
  <c r="D117" i="43"/>
  <c r="D116" i="43"/>
  <c r="D115" i="43"/>
  <c r="D114" i="43" a="1"/>
  <c r="D114" i="43"/>
  <c r="D113" i="43"/>
  <c r="H112" i="43"/>
  <c r="D112" i="43"/>
  <c r="A112" i="43"/>
  <c r="D111" i="43"/>
  <c r="D110" i="43"/>
  <c r="D109" i="43"/>
  <c r="D108" i="43"/>
  <c r="D107" i="43"/>
  <c r="D106" i="43"/>
  <c r="H105" i="43"/>
  <c r="D105" i="43"/>
  <c r="A105" i="43"/>
  <c r="D104" i="43"/>
  <c r="D103" i="43"/>
  <c r="D102" i="43"/>
  <c r="D101" i="43"/>
  <c r="D100" i="43"/>
  <c r="H99" i="43"/>
  <c r="D99" i="43"/>
  <c r="A99" i="43"/>
  <c r="D98" i="43"/>
  <c r="D97" i="43"/>
  <c r="D96" i="43"/>
  <c r="D95" i="43"/>
  <c r="D94" i="43"/>
  <c r="D93" i="43"/>
  <c r="D92" i="43"/>
  <c r="H91" i="43"/>
  <c r="D91" i="43"/>
  <c r="A91" i="43"/>
  <c r="D90" i="43"/>
  <c r="D89" i="43"/>
  <c r="D88" i="43"/>
  <c r="D87" i="43"/>
  <c r="D86" i="43"/>
  <c r="D85" i="43"/>
  <c r="H84" i="43"/>
  <c r="D84" i="43"/>
  <c r="A84" i="43"/>
  <c r="D83" i="43"/>
  <c r="D82" i="43"/>
  <c r="D81" i="43"/>
  <c r="D80" i="43"/>
  <c r="D79" i="43"/>
  <c r="D78" i="43"/>
  <c r="D77" i="43"/>
  <c r="H76" i="43"/>
  <c r="D76" i="43"/>
  <c r="B76" i="43"/>
  <c r="A76" i="43"/>
  <c r="D75" i="43"/>
  <c r="D74" i="43"/>
  <c r="D73" i="43"/>
  <c r="D72" i="43"/>
  <c r="D71" i="43"/>
  <c r="D70" i="43"/>
  <c r="D69" i="43"/>
  <c r="D68" i="43"/>
  <c r="D67" i="43"/>
  <c r="H66" i="43"/>
  <c r="D66" i="43"/>
  <c r="B66" i="43"/>
  <c r="A66" i="43"/>
  <c r="D65" i="43"/>
  <c r="D64" i="43"/>
  <c r="D63" i="43"/>
  <c r="D62" i="43"/>
  <c r="D61" i="43"/>
  <c r="D60" i="43"/>
  <c r="D59" i="43"/>
  <c r="D58" i="43"/>
  <c r="H57" i="43"/>
  <c r="D57" i="43"/>
  <c r="B57" i="43"/>
  <c r="A57" i="43"/>
  <c r="D56" i="43"/>
  <c r="D55" i="43"/>
  <c r="D54" i="43"/>
  <c r="D53" i="43"/>
  <c r="H52" i="43"/>
  <c r="D52" i="43"/>
  <c r="B52" i="43"/>
  <c r="A52" i="43"/>
  <c r="D51" i="43"/>
  <c r="D50" i="43"/>
  <c r="D49" i="43"/>
  <c r="H48" i="43"/>
  <c r="D48" i="43"/>
  <c r="B48" i="43"/>
  <c r="A48" i="43"/>
  <c r="D47" i="43"/>
  <c r="D46" i="43"/>
  <c r="D45" i="43"/>
  <c r="D44" i="43"/>
  <c r="D43" i="43"/>
  <c r="D42" i="43"/>
  <c r="D41" i="43"/>
  <c r="D40" i="43"/>
  <c r="D39" i="43"/>
  <c r="D38" i="43"/>
  <c r="D37" i="43"/>
  <c r="D36" i="43"/>
  <c r="D35" i="43"/>
  <c r="D34" i="43"/>
  <c r="D33" i="43"/>
  <c r="H32" i="43"/>
  <c r="D32" i="43"/>
  <c r="B32" i="43"/>
  <c r="A32" i="43"/>
  <c r="D31" i="43"/>
  <c r="D30" i="43"/>
  <c r="D29" i="43"/>
  <c r="D28" i="43"/>
  <c r="D27" i="43"/>
  <c r="D26" i="43"/>
  <c r="D25" i="43"/>
  <c r="H24" i="43"/>
  <c r="D24" i="43"/>
  <c r="B24" i="43"/>
  <c r="A24" i="43"/>
  <c r="D23" i="43"/>
  <c r="D22" i="43"/>
  <c r="D21" i="43"/>
  <c r="D20" i="43"/>
  <c r="B20" i="43"/>
  <c r="D19" i="43"/>
  <c r="D18" i="43"/>
  <c r="D17" i="43"/>
  <c r="D16" i="43"/>
  <c r="D15" i="43"/>
  <c r="D14" i="43"/>
  <c r="D13" i="43"/>
  <c r="H12" i="43"/>
  <c r="D12" i="43"/>
  <c r="B12" i="43"/>
  <c r="A12" i="43"/>
  <c r="D11" i="43"/>
  <c r="D10" i="43"/>
  <c r="D9" i="43"/>
  <c r="D8" i="43"/>
  <c r="D7" i="43"/>
  <c r="D6" i="43"/>
  <c r="D5" i="43"/>
  <c r="B5" i="43"/>
  <c r="H4" i="43"/>
  <c r="D4" i="43"/>
  <c r="B4" i="43"/>
  <c r="A4" i="43"/>
  <c r="F2" i="43"/>
  <c r="C2" i="43"/>
  <c r="H1" i="43"/>
  <c r="G1" i="43"/>
  <c r="D1" i="43"/>
  <c r="B1" i="43"/>
  <c r="A1" i="43"/>
  <c r="I130" i="42"/>
  <c r="H130" i="42"/>
  <c r="G130" i="42"/>
  <c r="I129" i="42"/>
  <c r="H129" i="42"/>
  <c r="G129" i="42"/>
  <c r="D127" i="42"/>
  <c r="D126" i="42" a="1"/>
  <c r="D126" i="42"/>
  <c r="D125" i="42"/>
  <c r="D124" i="42"/>
  <c r="D123" i="42"/>
  <c r="H122" i="42"/>
  <c r="D122" i="42"/>
  <c r="A122" i="42"/>
  <c r="D121" i="42"/>
  <c r="D120" i="42"/>
  <c r="D119" i="42"/>
  <c r="D118" i="42"/>
  <c r="D117" i="42"/>
  <c r="D116" i="42"/>
  <c r="D115" i="42"/>
  <c r="D114" i="42" a="1"/>
  <c r="D114" i="42"/>
  <c r="D113" i="42"/>
  <c r="H112" i="42"/>
  <c r="D112" i="42"/>
  <c r="A112" i="42"/>
  <c r="D111" i="42"/>
  <c r="D110" i="42"/>
  <c r="D109" i="42"/>
  <c r="D108" i="42"/>
  <c r="D107" i="42"/>
  <c r="D106" i="42"/>
  <c r="H105" i="42"/>
  <c r="D105" i="42"/>
  <c r="A105" i="42"/>
  <c r="D104" i="42"/>
  <c r="D103" i="42"/>
  <c r="D102" i="42"/>
  <c r="D101" i="42"/>
  <c r="D100" i="42"/>
  <c r="H99" i="42"/>
  <c r="D99" i="42"/>
  <c r="A99" i="42"/>
  <c r="D98" i="42"/>
  <c r="D97" i="42"/>
  <c r="D96" i="42"/>
  <c r="D95" i="42"/>
  <c r="D94" i="42"/>
  <c r="D93" i="42"/>
  <c r="D92" i="42"/>
  <c r="H91" i="42"/>
  <c r="D91" i="42"/>
  <c r="A91" i="42"/>
  <c r="D90" i="42"/>
  <c r="D89" i="42"/>
  <c r="D88" i="42"/>
  <c r="D87" i="42"/>
  <c r="D86" i="42"/>
  <c r="D85" i="42"/>
  <c r="H84" i="42"/>
  <c r="D84" i="42"/>
  <c r="A84" i="42"/>
  <c r="D83" i="42"/>
  <c r="D82" i="42"/>
  <c r="D81" i="42"/>
  <c r="D80" i="42"/>
  <c r="D79" i="42"/>
  <c r="D78" i="42"/>
  <c r="D77" i="42"/>
  <c r="H76" i="42"/>
  <c r="D76" i="42"/>
  <c r="B76" i="42"/>
  <c r="A76" i="42"/>
  <c r="D75" i="42"/>
  <c r="D74" i="42"/>
  <c r="D73" i="42"/>
  <c r="D72" i="42"/>
  <c r="D71" i="42"/>
  <c r="D70" i="42"/>
  <c r="D69" i="42"/>
  <c r="D68" i="42"/>
  <c r="D67" i="42"/>
  <c r="H66" i="42"/>
  <c r="D66" i="42"/>
  <c r="B66" i="42"/>
  <c r="A66" i="42"/>
  <c r="D65" i="42"/>
  <c r="D64" i="42"/>
  <c r="D63" i="42"/>
  <c r="D62" i="42"/>
  <c r="D61" i="42"/>
  <c r="D60" i="42"/>
  <c r="D59" i="42"/>
  <c r="D58" i="42"/>
  <c r="H57" i="42"/>
  <c r="D57" i="42"/>
  <c r="B57" i="42"/>
  <c r="A57" i="42"/>
  <c r="D56" i="42"/>
  <c r="D55" i="42"/>
  <c r="D54" i="42"/>
  <c r="D53" i="42"/>
  <c r="H52" i="42"/>
  <c r="D52" i="42"/>
  <c r="B52" i="42"/>
  <c r="A52" i="42"/>
  <c r="D51" i="42"/>
  <c r="D50" i="42"/>
  <c r="D49" i="42"/>
  <c r="H48" i="42"/>
  <c r="D48" i="42"/>
  <c r="B48" i="42"/>
  <c r="A48" i="42"/>
  <c r="D47" i="42"/>
  <c r="D46" i="42"/>
  <c r="D45" i="42"/>
  <c r="D44" i="42"/>
  <c r="D43" i="42"/>
  <c r="D42" i="42"/>
  <c r="D41" i="42"/>
  <c r="D40" i="42"/>
  <c r="D39" i="42"/>
  <c r="D38" i="42"/>
  <c r="D37" i="42"/>
  <c r="D36" i="42"/>
  <c r="D35" i="42"/>
  <c r="D34" i="42"/>
  <c r="D33" i="42"/>
  <c r="H32" i="42"/>
  <c r="D32" i="42"/>
  <c r="B32" i="42"/>
  <c r="A32" i="42"/>
  <c r="D31" i="42"/>
  <c r="D30" i="42"/>
  <c r="D29" i="42"/>
  <c r="D28" i="42"/>
  <c r="D27" i="42"/>
  <c r="D26" i="42"/>
  <c r="D25" i="42"/>
  <c r="H24" i="42"/>
  <c r="D24" i="42"/>
  <c r="B24" i="42"/>
  <c r="A24" i="42"/>
  <c r="D23" i="42"/>
  <c r="D22" i="42"/>
  <c r="D21" i="42"/>
  <c r="D20" i="42"/>
  <c r="B20" i="42"/>
  <c r="D19" i="42"/>
  <c r="D18" i="42"/>
  <c r="D17" i="42"/>
  <c r="D16" i="42"/>
  <c r="D15" i="42"/>
  <c r="D14" i="42"/>
  <c r="D13" i="42"/>
  <c r="H12" i="42"/>
  <c r="D12" i="42"/>
  <c r="B12" i="42"/>
  <c r="A12" i="42"/>
  <c r="D11" i="42"/>
  <c r="D10" i="42"/>
  <c r="D9" i="42"/>
  <c r="D8" i="42"/>
  <c r="D7" i="42"/>
  <c r="D6" i="42"/>
  <c r="D5" i="42"/>
  <c r="B5" i="42"/>
  <c r="H4" i="42"/>
  <c r="D4" i="42"/>
  <c r="B4" i="42"/>
  <c r="A4" i="42"/>
  <c r="F2" i="42"/>
  <c r="C2" i="42"/>
  <c r="H1" i="42"/>
  <c r="G1" i="42"/>
  <c r="D1" i="42"/>
  <c r="B1" i="42"/>
  <c r="A1" i="42"/>
  <c r="I130" i="41"/>
  <c r="H130" i="41"/>
  <c r="G130" i="41"/>
  <c r="I129" i="41"/>
  <c r="H129" i="41"/>
  <c r="G129" i="41"/>
  <c r="D127" i="41"/>
  <c r="D126" i="41" a="1"/>
  <c r="D126" i="41"/>
  <c r="D125" i="41"/>
  <c r="D124" i="41"/>
  <c r="D123" i="41"/>
  <c r="H122" i="41"/>
  <c r="D122" i="41"/>
  <c r="A122" i="41"/>
  <c r="D121" i="41"/>
  <c r="D120" i="41"/>
  <c r="D119" i="41"/>
  <c r="D118" i="41"/>
  <c r="D117" i="41"/>
  <c r="D116" i="41"/>
  <c r="D115" i="41"/>
  <c r="D114" i="41" a="1"/>
  <c r="D114" i="41"/>
  <c r="D113" i="41"/>
  <c r="H112" i="41"/>
  <c r="D112" i="41"/>
  <c r="A112" i="41"/>
  <c r="D111" i="41"/>
  <c r="D110" i="41"/>
  <c r="D109" i="41"/>
  <c r="D108" i="41"/>
  <c r="D107" i="41"/>
  <c r="D106" i="41"/>
  <c r="H105" i="41"/>
  <c r="D105" i="41"/>
  <c r="A105" i="41"/>
  <c r="D104" i="41"/>
  <c r="D103" i="41"/>
  <c r="D102" i="41"/>
  <c r="D101" i="41"/>
  <c r="D100" i="41"/>
  <c r="H99" i="41"/>
  <c r="D99" i="41"/>
  <c r="A99" i="41"/>
  <c r="D98" i="41"/>
  <c r="D97" i="41"/>
  <c r="D96" i="41"/>
  <c r="D95" i="41"/>
  <c r="D94" i="41"/>
  <c r="D93" i="41"/>
  <c r="D92" i="41"/>
  <c r="H91" i="41"/>
  <c r="D91" i="41"/>
  <c r="A91" i="41"/>
  <c r="D90" i="41"/>
  <c r="D89" i="41"/>
  <c r="D88" i="41"/>
  <c r="D87" i="41"/>
  <c r="D86" i="41"/>
  <c r="D85" i="41"/>
  <c r="H84" i="41"/>
  <c r="D84" i="41"/>
  <c r="A84" i="41"/>
  <c r="D83" i="41"/>
  <c r="D82" i="41"/>
  <c r="D81" i="41"/>
  <c r="D80" i="41"/>
  <c r="D79" i="41"/>
  <c r="D78" i="41"/>
  <c r="D77" i="41"/>
  <c r="H76" i="41"/>
  <c r="D76" i="41"/>
  <c r="B76" i="41"/>
  <c r="A76" i="41"/>
  <c r="D75" i="41"/>
  <c r="D74" i="41"/>
  <c r="D73" i="41"/>
  <c r="D72" i="41"/>
  <c r="D71" i="41"/>
  <c r="D70" i="41"/>
  <c r="D69" i="41"/>
  <c r="D68" i="41"/>
  <c r="D67" i="41"/>
  <c r="H66" i="41"/>
  <c r="D66" i="41"/>
  <c r="B66" i="41"/>
  <c r="A66" i="41"/>
  <c r="D65" i="41"/>
  <c r="D64" i="41"/>
  <c r="D63" i="41"/>
  <c r="D62" i="41"/>
  <c r="D61" i="41"/>
  <c r="D60" i="41"/>
  <c r="D59" i="41"/>
  <c r="D58" i="41"/>
  <c r="H57" i="41"/>
  <c r="D57" i="41"/>
  <c r="B57" i="41"/>
  <c r="A57" i="41"/>
  <c r="D56" i="41"/>
  <c r="D55" i="41"/>
  <c r="D54" i="41"/>
  <c r="D53" i="41"/>
  <c r="H52" i="41"/>
  <c r="D52" i="41"/>
  <c r="B52" i="41"/>
  <c r="A52" i="41"/>
  <c r="D51" i="41"/>
  <c r="D50" i="41"/>
  <c r="D49" i="41"/>
  <c r="H48" i="41"/>
  <c r="D48" i="41"/>
  <c r="B48" i="41"/>
  <c r="A48" i="41"/>
  <c r="D47" i="41"/>
  <c r="D46" i="41"/>
  <c r="D45" i="41"/>
  <c r="D44" i="41"/>
  <c r="D43" i="41"/>
  <c r="D42" i="41"/>
  <c r="D41" i="41"/>
  <c r="D40" i="41"/>
  <c r="D39" i="41"/>
  <c r="D38" i="41"/>
  <c r="D37" i="41"/>
  <c r="D36" i="41"/>
  <c r="D35" i="41"/>
  <c r="D34" i="41"/>
  <c r="D33" i="41"/>
  <c r="H32" i="41"/>
  <c r="D32" i="41"/>
  <c r="B32" i="41"/>
  <c r="A32" i="41"/>
  <c r="D31" i="41"/>
  <c r="D30" i="41"/>
  <c r="D29" i="41"/>
  <c r="D28" i="41"/>
  <c r="D27" i="41"/>
  <c r="D26" i="41"/>
  <c r="D25" i="41"/>
  <c r="H24" i="41"/>
  <c r="D24" i="41"/>
  <c r="B24" i="41"/>
  <c r="A24" i="41"/>
  <c r="D23" i="41"/>
  <c r="D22" i="41"/>
  <c r="D21" i="41"/>
  <c r="D20" i="41"/>
  <c r="B20" i="41"/>
  <c r="D19" i="41"/>
  <c r="D18" i="41"/>
  <c r="D17" i="41"/>
  <c r="D16" i="41"/>
  <c r="D15" i="41"/>
  <c r="D14" i="41"/>
  <c r="D13" i="41"/>
  <c r="H12" i="41"/>
  <c r="D12" i="41"/>
  <c r="B12" i="41"/>
  <c r="A12" i="41"/>
  <c r="D11" i="41"/>
  <c r="D10" i="41"/>
  <c r="D9" i="41"/>
  <c r="D8" i="41"/>
  <c r="D7" i="41"/>
  <c r="D6" i="41"/>
  <c r="D5" i="41"/>
  <c r="B5" i="41"/>
  <c r="H4" i="41"/>
  <c r="D4" i="41"/>
  <c r="B4" i="41"/>
  <c r="A4" i="41"/>
  <c r="F2" i="41"/>
  <c r="C2" i="41"/>
  <c r="H1" i="41"/>
  <c r="G1" i="41"/>
  <c r="D1" i="41"/>
  <c r="B1" i="41"/>
  <c r="A1" i="41"/>
  <c r="I130" i="40"/>
  <c r="H130" i="40"/>
  <c r="G130" i="40"/>
  <c r="I129" i="40"/>
  <c r="H129" i="40"/>
  <c r="G129" i="40"/>
  <c r="D127" i="40"/>
  <c r="D126" i="40" a="1"/>
  <c r="D126" i="40"/>
  <c r="D125" i="40"/>
  <c r="D124" i="40"/>
  <c r="D123" i="40"/>
  <c r="H122" i="40"/>
  <c r="D122" i="40"/>
  <c r="A122" i="40"/>
  <c r="D121" i="40"/>
  <c r="D120" i="40"/>
  <c r="D119" i="40"/>
  <c r="D118" i="40"/>
  <c r="D117" i="40"/>
  <c r="D116" i="40"/>
  <c r="D115" i="40"/>
  <c r="D114" i="40" a="1"/>
  <c r="D114" i="40"/>
  <c r="D113" i="40"/>
  <c r="H112" i="40"/>
  <c r="D112" i="40"/>
  <c r="A112" i="40"/>
  <c r="D111" i="40"/>
  <c r="D110" i="40"/>
  <c r="D109" i="40"/>
  <c r="D108" i="40"/>
  <c r="D107" i="40"/>
  <c r="D106" i="40"/>
  <c r="H105" i="40"/>
  <c r="D105" i="40"/>
  <c r="A105" i="40"/>
  <c r="D104" i="40"/>
  <c r="D103" i="40"/>
  <c r="D102" i="40"/>
  <c r="D101" i="40"/>
  <c r="D100" i="40"/>
  <c r="H99" i="40"/>
  <c r="D99" i="40"/>
  <c r="A99" i="40"/>
  <c r="D98" i="40"/>
  <c r="D97" i="40"/>
  <c r="D96" i="40"/>
  <c r="D95" i="40"/>
  <c r="D94" i="40"/>
  <c r="D93" i="40"/>
  <c r="D92" i="40"/>
  <c r="H91" i="40"/>
  <c r="D91" i="40"/>
  <c r="A91" i="40"/>
  <c r="D90" i="40"/>
  <c r="D89" i="40"/>
  <c r="D88" i="40"/>
  <c r="D87" i="40"/>
  <c r="D86" i="40"/>
  <c r="D85" i="40"/>
  <c r="H84" i="40"/>
  <c r="D84" i="40"/>
  <c r="A84" i="40"/>
  <c r="D83" i="40"/>
  <c r="D82" i="40"/>
  <c r="D81" i="40"/>
  <c r="D80" i="40"/>
  <c r="D79" i="40"/>
  <c r="D78" i="40"/>
  <c r="D77" i="40"/>
  <c r="H76" i="40"/>
  <c r="D76" i="40"/>
  <c r="B76" i="40"/>
  <c r="A76" i="40"/>
  <c r="D75" i="40"/>
  <c r="D74" i="40"/>
  <c r="D73" i="40"/>
  <c r="D72" i="40"/>
  <c r="D71" i="40"/>
  <c r="D70" i="40"/>
  <c r="D69" i="40"/>
  <c r="D68" i="40"/>
  <c r="D67" i="40"/>
  <c r="H66" i="40"/>
  <c r="D66" i="40"/>
  <c r="B66" i="40"/>
  <c r="A66" i="40"/>
  <c r="D65" i="40"/>
  <c r="D64" i="40"/>
  <c r="D63" i="40"/>
  <c r="D62" i="40"/>
  <c r="D61" i="40"/>
  <c r="D60" i="40"/>
  <c r="D59" i="40"/>
  <c r="D58" i="40"/>
  <c r="H57" i="40"/>
  <c r="D57" i="40"/>
  <c r="B57" i="40"/>
  <c r="A57" i="40"/>
  <c r="D56" i="40"/>
  <c r="D55" i="40"/>
  <c r="D54" i="40"/>
  <c r="D53" i="40"/>
  <c r="H52" i="40"/>
  <c r="D52" i="40"/>
  <c r="B52" i="40"/>
  <c r="A52" i="40"/>
  <c r="D51" i="40"/>
  <c r="D50" i="40"/>
  <c r="D49" i="40"/>
  <c r="H48" i="40"/>
  <c r="D48" i="40"/>
  <c r="B48" i="40"/>
  <c r="A48" i="40"/>
  <c r="D47" i="40"/>
  <c r="D46" i="40"/>
  <c r="D45" i="40"/>
  <c r="D44" i="40"/>
  <c r="D43" i="40"/>
  <c r="D42" i="40"/>
  <c r="D41" i="40"/>
  <c r="D40" i="40"/>
  <c r="D39" i="40"/>
  <c r="D38" i="40"/>
  <c r="D37" i="40"/>
  <c r="D36" i="40"/>
  <c r="D35" i="40"/>
  <c r="D34" i="40"/>
  <c r="D33" i="40"/>
  <c r="H32" i="40"/>
  <c r="D32" i="40"/>
  <c r="B32" i="40"/>
  <c r="A32" i="40"/>
  <c r="D31" i="40"/>
  <c r="D30" i="40"/>
  <c r="D29" i="40"/>
  <c r="D28" i="40"/>
  <c r="D27" i="40"/>
  <c r="D26" i="40"/>
  <c r="D25" i="40"/>
  <c r="H24" i="40"/>
  <c r="D24" i="40"/>
  <c r="B24" i="40"/>
  <c r="A24" i="40"/>
  <c r="D23" i="40"/>
  <c r="D22" i="40"/>
  <c r="D21" i="40"/>
  <c r="D20" i="40"/>
  <c r="B20" i="40"/>
  <c r="D19" i="40"/>
  <c r="D18" i="40"/>
  <c r="D17" i="40"/>
  <c r="D16" i="40"/>
  <c r="D15" i="40"/>
  <c r="D14" i="40"/>
  <c r="D13" i="40"/>
  <c r="H12" i="40"/>
  <c r="D12" i="40"/>
  <c r="B12" i="40"/>
  <c r="A12" i="40"/>
  <c r="D11" i="40"/>
  <c r="D10" i="40"/>
  <c r="D9" i="40"/>
  <c r="D8" i="40"/>
  <c r="D7" i="40"/>
  <c r="D6" i="40"/>
  <c r="D5" i="40"/>
  <c r="B5" i="40"/>
  <c r="H4" i="40"/>
  <c r="D4" i="40"/>
  <c r="B4" i="40"/>
  <c r="A4" i="40"/>
  <c r="F2" i="40"/>
  <c r="C2" i="40"/>
  <c r="H1" i="40"/>
  <c r="G1" i="40"/>
  <c r="D1" i="40"/>
  <c r="B1" i="40"/>
  <c r="A1" i="40"/>
  <c r="I130" i="39"/>
  <c r="H130" i="39"/>
  <c r="G130" i="39"/>
  <c r="I129" i="39"/>
  <c r="H129" i="39"/>
  <c r="G129" i="39"/>
  <c r="D127" i="39"/>
  <c r="D126" i="39" a="1"/>
  <c r="D126" i="39"/>
  <c r="D125" i="39"/>
  <c r="D124" i="39"/>
  <c r="D123" i="39"/>
  <c r="H122" i="39"/>
  <c r="D122" i="39"/>
  <c r="A122" i="39"/>
  <c r="D121" i="39"/>
  <c r="D120" i="39"/>
  <c r="D119" i="39"/>
  <c r="D118" i="39"/>
  <c r="D117" i="39"/>
  <c r="D116" i="39"/>
  <c r="D115" i="39"/>
  <c r="D114" i="39" a="1"/>
  <c r="D114" i="39"/>
  <c r="D113" i="39"/>
  <c r="H112" i="39"/>
  <c r="D112" i="39"/>
  <c r="A112" i="39"/>
  <c r="D111" i="39"/>
  <c r="D110" i="39"/>
  <c r="D109" i="39"/>
  <c r="D108" i="39"/>
  <c r="D107" i="39"/>
  <c r="D106" i="39"/>
  <c r="H105" i="39"/>
  <c r="D105" i="39"/>
  <c r="A105" i="39"/>
  <c r="D104" i="39"/>
  <c r="D103" i="39"/>
  <c r="D102" i="39"/>
  <c r="D101" i="39"/>
  <c r="D100" i="39"/>
  <c r="H99" i="39"/>
  <c r="D99" i="39"/>
  <c r="A99" i="39"/>
  <c r="D98" i="39"/>
  <c r="D97" i="39"/>
  <c r="D96" i="39"/>
  <c r="D95" i="39"/>
  <c r="D94" i="39"/>
  <c r="D93" i="39"/>
  <c r="D92" i="39"/>
  <c r="H91" i="39"/>
  <c r="D91" i="39"/>
  <c r="A91" i="39"/>
  <c r="D90" i="39"/>
  <c r="D89" i="39"/>
  <c r="D88" i="39"/>
  <c r="D87" i="39"/>
  <c r="D86" i="39"/>
  <c r="D85" i="39"/>
  <c r="H84" i="39"/>
  <c r="D84" i="39"/>
  <c r="A84" i="39"/>
  <c r="D83" i="39"/>
  <c r="D82" i="39"/>
  <c r="D81" i="39"/>
  <c r="D80" i="39"/>
  <c r="D79" i="39"/>
  <c r="D78" i="39"/>
  <c r="D77" i="39"/>
  <c r="H76" i="39"/>
  <c r="D76" i="39"/>
  <c r="B76" i="39"/>
  <c r="A76" i="39"/>
  <c r="D75" i="39"/>
  <c r="D74" i="39"/>
  <c r="D73" i="39"/>
  <c r="D72" i="39"/>
  <c r="D71" i="39"/>
  <c r="D70" i="39"/>
  <c r="D69" i="39"/>
  <c r="D68" i="39"/>
  <c r="D67" i="39"/>
  <c r="H66" i="39"/>
  <c r="D66" i="39"/>
  <c r="B66" i="39"/>
  <c r="A66" i="39"/>
  <c r="D65" i="39"/>
  <c r="D64" i="39"/>
  <c r="D63" i="39"/>
  <c r="D62" i="39"/>
  <c r="D61" i="39"/>
  <c r="D60" i="39"/>
  <c r="D59" i="39"/>
  <c r="D58" i="39"/>
  <c r="H57" i="39"/>
  <c r="D57" i="39"/>
  <c r="B57" i="39"/>
  <c r="A57" i="39"/>
  <c r="D56" i="39"/>
  <c r="D55" i="39"/>
  <c r="D54" i="39"/>
  <c r="D53" i="39"/>
  <c r="H52" i="39"/>
  <c r="D52" i="39"/>
  <c r="B52" i="39"/>
  <c r="A52" i="39"/>
  <c r="D51" i="39"/>
  <c r="D50" i="39"/>
  <c r="D49" i="39"/>
  <c r="H48" i="39"/>
  <c r="D48" i="39"/>
  <c r="B48" i="39"/>
  <c r="A48" i="39"/>
  <c r="D47" i="39"/>
  <c r="D46" i="39"/>
  <c r="D45" i="39"/>
  <c r="D44" i="39"/>
  <c r="D43" i="39"/>
  <c r="D42" i="39"/>
  <c r="D41" i="39"/>
  <c r="D40" i="39"/>
  <c r="D39" i="39"/>
  <c r="D38" i="39"/>
  <c r="D37" i="39"/>
  <c r="D36" i="39"/>
  <c r="D35" i="39"/>
  <c r="D34" i="39"/>
  <c r="D33" i="39"/>
  <c r="H32" i="39"/>
  <c r="D32" i="39"/>
  <c r="B32" i="39"/>
  <c r="A32" i="39"/>
  <c r="D31" i="39"/>
  <c r="D30" i="39"/>
  <c r="D29" i="39"/>
  <c r="D28" i="39"/>
  <c r="D27" i="39"/>
  <c r="D26" i="39"/>
  <c r="D25" i="39"/>
  <c r="H24" i="39"/>
  <c r="D24" i="39"/>
  <c r="B24" i="39"/>
  <c r="A24" i="39"/>
  <c r="D23" i="39"/>
  <c r="D22" i="39"/>
  <c r="D21" i="39"/>
  <c r="D20" i="39"/>
  <c r="B20" i="39"/>
  <c r="D19" i="39"/>
  <c r="D18" i="39"/>
  <c r="D17" i="39"/>
  <c r="D16" i="39"/>
  <c r="D15" i="39"/>
  <c r="D14" i="39"/>
  <c r="D13" i="39"/>
  <c r="H12" i="39"/>
  <c r="D12" i="39"/>
  <c r="B12" i="39"/>
  <c r="A12" i="39"/>
  <c r="D11" i="39"/>
  <c r="D10" i="39"/>
  <c r="D9" i="39"/>
  <c r="D8" i="39"/>
  <c r="D7" i="39"/>
  <c r="D6" i="39"/>
  <c r="D5" i="39"/>
  <c r="B5" i="39"/>
  <c r="H4" i="39"/>
  <c r="D4" i="39"/>
  <c r="B4" i="39"/>
  <c r="A4" i="39"/>
  <c r="F2" i="39"/>
  <c r="C2" i="39"/>
  <c r="H1" i="39"/>
  <c r="G1" i="39"/>
  <c r="D1" i="39"/>
  <c r="B1" i="39"/>
  <c r="A1" i="39"/>
  <c r="I130" i="38"/>
  <c r="H130" i="38"/>
  <c r="G130" i="38"/>
  <c r="I129" i="38"/>
  <c r="H129" i="38"/>
  <c r="G129" i="38"/>
  <c r="D127" i="38"/>
  <c r="D126" i="38" a="1"/>
  <c r="D126" i="38"/>
  <c r="D125" i="38"/>
  <c r="D124" i="38"/>
  <c r="D123" i="38"/>
  <c r="H122" i="38"/>
  <c r="D122" i="38"/>
  <c r="A122" i="38"/>
  <c r="D121" i="38"/>
  <c r="D120" i="38"/>
  <c r="D119" i="38"/>
  <c r="D118" i="38"/>
  <c r="D117" i="38"/>
  <c r="D116" i="38"/>
  <c r="D115" i="38"/>
  <c r="D114" i="38" a="1"/>
  <c r="D114" i="38"/>
  <c r="D113" i="38"/>
  <c r="H112" i="38"/>
  <c r="D112" i="38"/>
  <c r="A112" i="38"/>
  <c r="D111" i="38"/>
  <c r="D110" i="38"/>
  <c r="D109" i="38"/>
  <c r="D108" i="38"/>
  <c r="D107" i="38"/>
  <c r="D106" i="38"/>
  <c r="H105" i="38"/>
  <c r="D105" i="38"/>
  <c r="A105" i="38"/>
  <c r="D104" i="38"/>
  <c r="D103" i="38"/>
  <c r="D102" i="38"/>
  <c r="D101" i="38"/>
  <c r="D100" i="38"/>
  <c r="H99" i="38"/>
  <c r="D99" i="38"/>
  <c r="A99" i="38"/>
  <c r="D98" i="38"/>
  <c r="D97" i="38"/>
  <c r="D96" i="38"/>
  <c r="D95" i="38"/>
  <c r="D94" i="38"/>
  <c r="D93" i="38"/>
  <c r="D92" i="38"/>
  <c r="H91" i="38"/>
  <c r="D91" i="38"/>
  <c r="A91" i="38"/>
  <c r="D90" i="38"/>
  <c r="D89" i="38"/>
  <c r="D88" i="38"/>
  <c r="D87" i="38"/>
  <c r="D86" i="38"/>
  <c r="D85" i="38"/>
  <c r="H84" i="38"/>
  <c r="D84" i="38"/>
  <c r="A84" i="38"/>
  <c r="D83" i="38"/>
  <c r="D82" i="38"/>
  <c r="D81" i="38"/>
  <c r="D80" i="38"/>
  <c r="D79" i="38"/>
  <c r="D78" i="38"/>
  <c r="D77" i="38"/>
  <c r="H76" i="38"/>
  <c r="D76" i="38"/>
  <c r="B76" i="38"/>
  <c r="A76" i="38"/>
  <c r="D75" i="38"/>
  <c r="D74" i="38"/>
  <c r="D73" i="38"/>
  <c r="D72" i="38"/>
  <c r="D71" i="38"/>
  <c r="D70" i="38"/>
  <c r="D69" i="38"/>
  <c r="D68" i="38"/>
  <c r="D67" i="38"/>
  <c r="H66" i="38"/>
  <c r="D66" i="38"/>
  <c r="B66" i="38"/>
  <c r="A66" i="38"/>
  <c r="D65" i="38"/>
  <c r="D64" i="38"/>
  <c r="D63" i="38"/>
  <c r="D62" i="38"/>
  <c r="D61" i="38"/>
  <c r="D60" i="38"/>
  <c r="D59" i="38"/>
  <c r="D58" i="38"/>
  <c r="H57" i="38"/>
  <c r="D57" i="38"/>
  <c r="B57" i="38"/>
  <c r="A57" i="38"/>
  <c r="D56" i="38"/>
  <c r="D55" i="38"/>
  <c r="D54" i="38"/>
  <c r="D53" i="38"/>
  <c r="H52" i="38"/>
  <c r="D52" i="38"/>
  <c r="B52" i="38"/>
  <c r="A52" i="38"/>
  <c r="D51" i="38"/>
  <c r="D50" i="38"/>
  <c r="D49" i="38"/>
  <c r="H48" i="38"/>
  <c r="D48" i="38"/>
  <c r="B48" i="38"/>
  <c r="A48" i="38"/>
  <c r="D47" i="38"/>
  <c r="D46" i="38"/>
  <c r="D45" i="38"/>
  <c r="D44" i="38"/>
  <c r="D43" i="38"/>
  <c r="D42" i="38"/>
  <c r="D41" i="38"/>
  <c r="D40" i="38"/>
  <c r="D39" i="38"/>
  <c r="D38" i="38"/>
  <c r="D37" i="38"/>
  <c r="D36" i="38"/>
  <c r="D35" i="38"/>
  <c r="D34" i="38"/>
  <c r="D33" i="38"/>
  <c r="H32" i="38"/>
  <c r="D32" i="38"/>
  <c r="B32" i="38"/>
  <c r="A32" i="38"/>
  <c r="D31" i="38"/>
  <c r="D30" i="38"/>
  <c r="D29" i="38"/>
  <c r="D28" i="38"/>
  <c r="D27" i="38"/>
  <c r="D26" i="38"/>
  <c r="D25" i="38"/>
  <c r="H24" i="38"/>
  <c r="D24" i="38"/>
  <c r="B24" i="38"/>
  <c r="A24" i="38"/>
  <c r="D23" i="38"/>
  <c r="D22" i="38"/>
  <c r="D21" i="38"/>
  <c r="D20" i="38"/>
  <c r="B20" i="38"/>
  <c r="D19" i="38"/>
  <c r="D18" i="38"/>
  <c r="D17" i="38"/>
  <c r="D16" i="38"/>
  <c r="D15" i="38"/>
  <c r="D14" i="38"/>
  <c r="D13" i="38"/>
  <c r="H12" i="38"/>
  <c r="D12" i="38"/>
  <c r="B12" i="38"/>
  <c r="A12" i="38"/>
  <c r="D11" i="38"/>
  <c r="D10" i="38"/>
  <c r="D9" i="38"/>
  <c r="D8" i="38"/>
  <c r="D7" i="38"/>
  <c r="D6" i="38"/>
  <c r="D5" i="38"/>
  <c r="B5" i="38"/>
  <c r="H4" i="38"/>
  <c r="D4" i="38"/>
  <c r="B4" i="38"/>
  <c r="A4" i="38"/>
  <c r="F2" i="38"/>
  <c r="C2" i="38"/>
  <c r="H1" i="38"/>
  <c r="G1" i="38"/>
  <c r="D1" i="38"/>
  <c r="B1" i="38"/>
  <c r="A1" i="38"/>
  <c r="I130" i="37"/>
  <c r="H130" i="37"/>
  <c r="G130" i="37"/>
  <c r="I129" i="37"/>
  <c r="H129" i="37"/>
  <c r="G129" i="37"/>
  <c r="D127" i="37"/>
  <c r="D126" i="37" a="1"/>
  <c r="D126" i="37"/>
  <c r="D125" i="37"/>
  <c r="D124" i="37"/>
  <c r="D123" i="37"/>
  <c r="H122" i="37"/>
  <c r="D122" i="37"/>
  <c r="A122" i="37"/>
  <c r="D121" i="37"/>
  <c r="D120" i="37"/>
  <c r="D119" i="37"/>
  <c r="D118" i="37"/>
  <c r="D117" i="37"/>
  <c r="D116" i="37"/>
  <c r="D115" i="37"/>
  <c r="D114" i="37" a="1"/>
  <c r="D114" i="37"/>
  <c r="D113" i="37"/>
  <c r="H112" i="37"/>
  <c r="D112" i="37"/>
  <c r="A112" i="37"/>
  <c r="D111" i="37"/>
  <c r="D110" i="37"/>
  <c r="D109" i="37"/>
  <c r="D108" i="37"/>
  <c r="D107" i="37"/>
  <c r="D106" i="37"/>
  <c r="H105" i="37"/>
  <c r="D105" i="37"/>
  <c r="A105" i="37"/>
  <c r="D104" i="37"/>
  <c r="D103" i="37"/>
  <c r="D102" i="37"/>
  <c r="D101" i="37"/>
  <c r="D100" i="37"/>
  <c r="H99" i="37"/>
  <c r="D99" i="37"/>
  <c r="A99" i="37"/>
  <c r="D98" i="37"/>
  <c r="D97" i="37"/>
  <c r="D96" i="37"/>
  <c r="D95" i="37"/>
  <c r="D94" i="37"/>
  <c r="D93" i="37"/>
  <c r="D92" i="37"/>
  <c r="H91" i="37"/>
  <c r="D91" i="37"/>
  <c r="A91" i="37"/>
  <c r="D90" i="37"/>
  <c r="D89" i="37"/>
  <c r="D88" i="37"/>
  <c r="D87" i="37"/>
  <c r="D86" i="37"/>
  <c r="D85" i="37"/>
  <c r="H84" i="37"/>
  <c r="D84" i="37"/>
  <c r="A84" i="37"/>
  <c r="D83" i="37"/>
  <c r="D82" i="37"/>
  <c r="D81" i="37"/>
  <c r="D80" i="37"/>
  <c r="D79" i="37"/>
  <c r="D78" i="37"/>
  <c r="D77" i="37"/>
  <c r="H76" i="37"/>
  <c r="D76" i="37"/>
  <c r="B76" i="37"/>
  <c r="A76" i="37"/>
  <c r="D75" i="37"/>
  <c r="D74" i="37"/>
  <c r="D73" i="37"/>
  <c r="D72" i="37"/>
  <c r="D71" i="37"/>
  <c r="D70" i="37"/>
  <c r="D69" i="37"/>
  <c r="D68" i="37"/>
  <c r="D67" i="37"/>
  <c r="H66" i="37"/>
  <c r="D66" i="37"/>
  <c r="B66" i="37"/>
  <c r="A66" i="37"/>
  <c r="D65" i="37"/>
  <c r="D64" i="37"/>
  <c r="D63" i="37"/>
  <c r="D62" i="37"/>
  <c r="D61" i="37"/>
  <c r="D60" i="37"/>
  <c r="D59" i="37"/>
  <c r="D58" i="37"/>
  <c r="H57" i="37"/>
  <c r="D57" i="37"/>
  <c r="B57" i="37"/>
  <c r="A57" i="37"/>
  <c r="D56" i="37"/>
  <c r="D55" i="37"/>
  <c r="D54" i="37"/>
  <c r="D53" i="37"/>
  <c r="H52" i="37"/>
  <c r="D52" i="37"/>
  <c r="B52" i="37"/>
  <c r="A52" i="37"/>
  <c r="D51" i="37"/>
  <c r="D50" i="37"/>
  <c r="D49" i="37"/>
  <c r="H48" i="37"/>
  <c r="D48" i="37"/>
  <c r="B48" i="37"/>
  <c r="A48" i="37"/>
  <c r="D47" i="37"/>
  <c r="D46" i="37"/>
  <c r="D45" i="37"/>
  <c r="D44" i="37"/>
  <c r="D43" i="37"/>
  <c r="D42" i="37"/>
  <c r="D41" i="37"/>
  <c r="D40" i="37"/>
  <c r="D39" i="37"/>
  <c r="D38" i="37"/>
  <c r="D37" i="37"/>
  <c r="D36" i="37"/>
  <c r="D35" i="37"/>
  <c r="D34" i="37"/>
  <c r="D33" i="37"/>
  <c r="H32" i="37"/>
  <c r="D32" i="37"/>
  <c r="B32" i="37"/>
  <c r="A32" i="37"/>
  <c r="D31" i="37"/>
  <c r="D30" i="37"/>
  <c r="D29" i="37"/>
  <c r="D28" i="37"/>
  <c r="D27" i="37"/>
  <c r="D26" i="37"/>
  <c r="D25" i="37"/>
  <c r="H24" i="37"/>
  <c r="D24" i="37"/>
  <c r="B24" i="37"/>
  <c r="A24" i="37"/>
  <c r="D23" i="37"/>
  <c r="D22" i="37"/>
  <c r="D21" i="37"/>
  <c r="D20" i="37"/>
  <c r="B20" i="37"/>
  <c r="D19" i="37"/>
  <c r="D18" i="37"/>
  <c r="D17" i="37"/>
  <c r="D16" i="37"/>
  <c r="D15" i="37"/>
  <c r="D14" i="37"/>
  <c r="D13" i="37"/>
  <c r="H12" i="37"/>
  <c r="D12" i="37"/>
  <c r="B12" i="37"/>
  <c r="A12" i="37"/>
  <c r="D11" i="37"/>
  <c r="D10" i="37"/>
  <c r="D9" i="37"/>
  <c r="D8" i="37"/>
  <c r="D7" i="37"/>
  <c r="D6" i="37"/>
  <c r="D5" i="37"/>
  <c r="B5" i="37"/>
  <c r="H4" i="37"/>
  <c r="D4" i="37"/>
  <c r="B4" i="37"/>
  <c r="A4" i="37"/>
  <c r="F2" i="37"/>
  <c r="C2" i="37"/>
  <c r="H1" i="37"/>
  <c r="G1" i="37"/>
  <c r="D1" i="37"/>
  <c r="B1" i="37"/>
  <c r="A1" i="37"/>
  <c r="I130" i="36"/>
  <c r="H130" i="36"/>
  <c r="G130" i="36"/>
  <c r="I129" i="36"/>
  <c r="H129" i="36"/>
  <c r="G129" i="36"/>
  <c r="D127" i="36"/>
  <c r="D126" i="36" a="1"/>
  <c r="D126" i="36"/>
  <c r="D125" i="36"/>
  <c r="D124" i="36"/>
  <c r="D123" i="36"/>
  <c r="H122" i="36"/>
  <c r="D122" i="36"/>
  <c r="A122" i="36"/>
  <c r="D121" i="36"/>
  <c r="D120" i="36"/>
  <c r="D119" i="36"/>
  <c r="D118" i="36"/>
  <c r="D117" i="36"/>
  <c r="D116" i="36"/>
  <c r="D115" i="36"/>
  <c r="D114" i="36" a="1"/>
  <c r="D114" i="36"/>
  <c r="D113" i="36"/>
  <c r="H112" i="36"/>
  <c r="D112" i="36"/>
  <c r="A112" i="36"/>
  <c r="D111" i="36"/>
  <c r="D110" i="36"/>
  <c r="D109" i="36"/>
  <c r="D108" i="36"/>
  <c r="D107" i="36"/>
  <c r="D106" i="36"/>
  <c r="H105" i="36"/>
  <c r="D105" i="36"/>
  <c r="A105" i="36"/>
  <c r="D104" i="36"/>
  <c r="D103" i="36"/>
  <c r="D102" i="36"/>
  <c r="D101" i="36"/>
  <c r="D100" i="36"/>
  <c r="H99" i="36"/>
  <c r="D99" i="36"/>
  <c r="A99" i="36"/>
  <c r="D98" i="36"/>
  <c r="D97" i="36"/>
  <c r="D96" i="36"/>
  <c r="D95" i="36"/>
  <c r="D94" i="36"/>
  <c r="D93" i="36"/>
  <c r="D92" i="36"/>
  <c r="H91" i="36"/>
  <c r="D91" i="36"/>
  <c r="A91" i="36"/>
  <c r="D90" i="36"/>
  <c r="D89" i="36"/>
  <c r="D88" i="36"/>
  <c r="D87" i="36"/>
  <c r="D86" i="36"/>
  <c r="D85" i="36"/>
  <c r="H84" i="36"/>
  <c r="D84" i="36"/>
  <c r="A84" i="36"/>
  <c r="D83" i="36"/>
  <c r="D82" i="36"/>
  <c r="D81" i="36"/>
  <c r="D80" i="36"/>
  <c r="D79" i="36"/>
  <c r="D78" i="36"/>
  <c r="D77" i="36"/>
  <c r="H76" i="36"/>
  <c r="D76" i="36"/>
  <c r="B76" i="36"/>
  <c r="A76" i="36"/>
  <c r="D75" i="36"/>
  <c r="D74" i="36"/>
  <c r="D73" i="36"/>
  <c r="D72" i="36"/>
  <c r="D71" i="36"/>
  <c r="D70" i="36"/>
  <c r="D69" i="36"/>
  <c r="D68" i="36"/>
  <c r="D67" i="36"/>
  <c r="H66" i="36"/>
  <c r="D66" i="36"/>
  <c r="B66" i="36"/>
  <c r="A66" i="36"/>
  <c r="D65" i="36"/>
  <c r="D64" i="36"/>
  <c r="D63" i="36"/>
  <c r="D62" i="36"/>
  <c r="D61" i="36"/>
  <c r="D60" i="36"/>
  <c r="D59" i="36"/>
  <c r="D58" i="36"/>
  <c r="H57" i="36"/>
  <c r="D57" i="36"/>
  <c r="B57" i="36"/>
  <c r="A57" i="36"/>
  <c r="D56" i="36"/>
  <c r="D55" i="36"/>
  <c r="D54" i="36"/>
  <c r="D53" i="36"/>
  <c r="H52" i="36"/>
  <c r="D52" i="36"/>
  <c r="B52" i="36"/>
  <c r="A52" i="36"/>
  <c r="D51" i="36"/>
  <c r="D50" i="36"/>
  <c r="D49" i="36"/>
  <c r="H48" i="36"/>
  <c r="D48" i="36"/>
  <c r="B48" i="36"/>
  <c r="A48" i="36"/>
  <c r="D47" i="36"/>
  <c r="D46" i="36"/>
  <c r="D45" i="36"/>
  <c r="D44" i="36"/>
  <c r="D43" i="36"/>
  <c r="D42" i="36"/>
  <c r="D41" i="36"/>
  <c r="D40" i="36"/>
  <c r="D39" i="36"/>
  <c r="D38" i="36"/>
  <c r="D37" i="36"/>
  <c r="D36" i="36"/>
  <c r="D35" i="36"/>
  <c r="D34" i="36"/>
  <c r="D33" i="36"/>
  <c r="H32" i="36"/>
  <c r="D32" i="36"/>
  <c r="B32" i="36"/>
  <c r="A32" i="36"/>
  <c r="D31" i="36"/>
  <c r="D30" i="36"/>
  <c r="D29" i="36"/>
  <c r="D28" i="36"/>
  <c r="D27" i="36"/>
  <c r="D26" i="36"/>
  <c r="D25" i="36"/>
  <c r="H24" i="36"/>
  <c r="D24" i="36"/>
  <c r="B24" i="36"/>
  <c r="A24" i="36"/>
  <c r="D23" i="36"/>
  <c r="D22" i="36"/>
  <c r="D21" i="36"/>
  <c r="D20" i="36"/>
  <c r="B20" i="36"/>
  <c r="D19" i="36"/>
  <c r="D18" i="36"/>
  <c r="D17" i="36"/>
  <c r="D16" i="36"/>
  <c r="D15" i="36"/>
  <c r="D14" i="36"/>
  <c r="D13" i="36"/>
  <c r="H12" i="36"/>
  <c r="D12" i="36"/>
  <c r="B12" i="36"/>
  <c r="A12" i="36"/>
  <c r="D11" i="36"/>
  <c r="D10" i="36"/>
  <c r="D9" i="36"/>
  <c r="D8" i="36"/>
  <c r="D7" i="36"/>
  <c r="D6" i="36"/>
  <c r="D5" i="36"/>
  <c r="B5" i="36"/>
  <c r="H4" i="36"/>
  <c r="D4" i="36"/>
  <c r="B4" i="36"/>
  <c r="A4" i="36"/>
  <c r="F2" i="36"/>
  <c r="C2" i="36"/>
  <c r="H1" i="36"/>
  <c r="G1" i="36"/>
  <c r="D1" i="36"/>
  <c r="B1" i="36"/>
  <c r="A1" i="36"/>
  <c r="I130" i="35"/>
  <c r="H130" i="35"/>
  <c r="G130" i="35"/>
  <c r="I129" i="35"/>
  <c r="H129" i="35"/>
  <c r="G129" i="35"/>
  <c r="D127" i="35"/>
  <c r="D126" i="35" a="1"/>
  <c r="D126" i="35"/>
  <c r="D125" i="35"/>
  <c r="D124" i="35"/>
  <c r="D123" i="35"/>
  <c r="H122" i="35"/>
  <c r="D122" i="35"/>
  <c r="A122" i="35"/>
  <c r="D121" i="35"/>
  <c r="D120" i="35"/>
  <c r="D119" i="35"/>
  <c r="D118" i="35"/>
  <c r="D117" i="35"/>
  <c r="D116" i="35"/>
  <c r="D115" i="35"/>
  <c r="D114" i="35" a="1"/>
  <c r="D114" i="35"/>
  <c r="D113" i="35"/>
  <c r="H112" i="35"/>
  <c r="D112" i="35"/>
  <c r="A112" i="35"/>
  <c r="D111" i="35"/>
  <c r="D110" i="35"/>
  <c r="D109" i="35"/>
  <c r="D108" i="35"/>
  <c r="D107" i="35"/>
  <c r="D106" i="35"/>
  <c r="H105" i="35"/>
  <c r="D105" i="35"/>
  <c r="A105" i="35"/>
  <c r="D104" i="35"/>
  <c r="D103" i="35"/>
  <c r="D102" i="35"/>
  <c r="D101" i="35"/>
  <c r="D100" i="35"/>
  <c r="H99" i="35"/>
  <c r="D99" i="35"/>
  <c r="A99" i="35"/>
  <c r="D98" i="35"/>
  <c r="D97" i="35"/>
  <c r="D96" i="35"/>
  <c r="D95" i="35"/>
  <c r="D94" i="35"/>
  <c r="D93" i="35"/>
  <c r="D92" i="35"/>
  <c r="H91" i="35"/>
  <c r="D91" i="35"/>
  <c r="A91" i="35"/>
  <c r="D90" i="35"/>
  <c r="D89" i="35"/>
  <c r="D88" i="35"/>
  <c r="D87" i="35"/>
  <c r="D86" i="35"/>
  <c r="D85" i="35"/>
  <c r="H84" i="35"/>
  <c r="D84" i="35"/>
  <c r="A84" i="35"/>
  <c r="D83" i="35"/>
  <c r="D82" i="35"/>
  <c r="D81" i="35"/>
  <c r="D80" i="35"/>
  <c r="D79" i="35"/>
  <c r="D78" i="35"/>
  <c r="D77" i="35"/>
  <c r="H76" i="35"/>
  <c r="D76" i="35"/>
  <c r="B76" i="35"/>
  <c r="A76" i="35"/>
  <c r="D75" i="35"/>
  <c r="D74" i="35"/>
  <c r="D73" i="35"/>
  <c r="D72" i="35"/>
  <c r="D71" i="35"/>
  <c r="D70" i="35"/>
  <c r="D69" i="35"/>
  <c r="D68" i="35"/>
  <c r="D67" i="35"/>
  <c r="H66" i="35"/>
  <c r="D66" i="35"/>
  <c r="B66" i="35"/>
  <c r="A66" i="35"/>
  <c r="D65" i="35"/>
  <c r="D64" i="35"/>
  <c r="D63" i="35"/>
  <c r="D62" i="35"/>
  <c r="D61" i="35"/>
  <c r="D60" i="35"/>
  <c r="D59" i="35"/>
  <c r="D58" i="35"/>
  <c r="H57" i="35"/>
  <c r="D57" i="35"/>
  <c r="B57" i="35"/>
  <c r="A57" i="35"/>
  <c r="D56" i="35"/>
  <c r="D55" i="35"/>
  <c r="D54" i="35"/>
  <c r="D53" i="35"/>
  <c r="H52" i="35"/>
  <c r="D52" i="35"/>
  <c r="B52" i="35"/>
  <c r="A52" i="35"/>
  <c r="D51" i="35"/>
  <c r="D50" i="35"/>
  <c r="D49" i="35"/>
  <c r="H48" i="35"/>
  <c r="D48" i="35"/>
  <c r="B48" i="35"/>
  <c r="A48" i="35"/>
  <c r="D47" i="35"/>
  <c r="D46" i="35"/>
  <c r="D45" i="35"/>
  <c r="D44" i="35"/>
  <c r="D43" i="35"/>
  <c r="D42" i="35"/>
  <c r="D41" i="35"/>
  <c r="D40" i="35"/>
  <c r="D39" i="35"/>
  <c r="D38" i="35"/>
  <c r="D37" i="35"/>
  <c r="D36" i="35"/>
  <c r="D35" i="35"/>
  <c r="D34" i="35"/>
  <c r="D33" i="35"/>
  <c r="H32" i="35"/>
  <c r="D32" i="35"/>
  <c r="B32" i="35"/>
  <c r="A32" i="35"/>
  <c r="D31" i="35"/>
  <c r="D30" i="35"/>
  <c r="D29" i="35"/>
  <c r="D28" i="35"/>
  <c r="D27" i="35"/>
  <c r="D26" i="35"/>
  <c r="D25" i="35"/>
  <c r="H24" i="35"/>
  <c r="D24" i="35"/>
  <c r="B24" i="35"/>
  <c r="A24" i="35"/>
  <c r="D23" i="35"/>
  <c r="D22" i="35"/>
  <c r="D21" i="35"/>
  <c r="D20" i="35"/>
  <c r="B20" i="35"/>
  <c r="D19" i="35"/>
  <c r="D18" i="35"/>
  <c r="D17" i="35"/>
  <c r="D16" i="35"/>
  <c r="D15" i="35"/>
  <c r="D14" i="35"/>
  <c r="D13" i="35"/>
  <c r="H12" i="35"/>
  <c r="D12" i="35"/>
  <c r="B12" i="35"/>
  <c r="A12" i="35"/>
  <c r="D11" i="35"/>
  <c r="D10" i="35"/>
  <c r="D9" i="35"/>
  <c r="D8" i="35"/>
  <c r="D7" i="35"/>
  <c r="D6" i="35"/>
  <c r="D5" i="35"/>
  <c r="B5" i="35"/>
  <c r="H4" i="35"/>
  <c r="D4" i="35"/>
  <c r="B4" i="35"/>
  <c r="A4" i="35"/>
  <c r="F2" i="35"/>
  <c r="C2" i="35"/>
  <c r="H1" i="35"/>
  <c r="G1" i="35"/>
  <c r="D1" i="35"/>
  <c r="B1" i="35"/>
  <c r="A1" i="35"/>
  <c r="I130" i="34"/>
  <c r="H130" i="34"/>
  <c r="G130" i="34"/>
  <c r="I129" i="34"/>
  <c r="H129" i="34"/>
  <c r="G129" i="34"/>
  <c r="D127" i="34"/>
  <c r="D126" i="34" a="1"/>
  <c r="D126" i="34"/>
  <c r="D125" i="34"/>
  <c r="D124" i="34"/>
  <c r="D123" i="34"/>
  <c r="H122" i="34"/>
  <c r="D122" i="34"/>
  <c r="A122" i="34"/>
  <c r="D121" i="34"/>
  <c r="D120" i="34"/>
  <c r="D119" i="34"/>
  <c r="D118" i="34"/>
  <c r="D117" i="34"/>
  <c r="D116" i="34"/>
  <c r="D115" i="34"/>
  <c r="D114" i="34" a="1"/>
  <c r="D114" i="34"/>
  <c r="D113" i="34"/>
  <c r="H112" i="34"/>
  <c r="D112" i="34"/>
  <c r="A112" i="34"/>
  <c r="D111" i="34"/>
  <c r="D110" i="34"/>
  <c r="D109" i="34"/>
  <c r="D108" i="34"/>
  <c r="D107" i="34"/>
  <c r="D106" i="34"/>
  <c r="H105" i="34"/>
  <c r="D105" i="34"/>
  <c r="A105" i="34"/>
  <c r="D104" i="34"/>
  <c r="D103" i="34"/>
  <c r="D102" i="34"/>
  <c r="D101" i="34"/>
  <c r="D100" i="34"/>
  <c r="H99" i="34"/>
  <c r="D99" i="34"/>
  <c r="A99" i="34"/>
  <c r="D98" i="34"/>
  <c r="D97" i="34"/>
  <c r="D96" i="34"/>
  <c r="D95" i="34"/>
  <c r="D94" i="34"/>
  <c r="D93" i="34"/>
  <c r="D92" i="34"/>
  <c r="H91" i="34"/>
  <c r="D91" i="34"/>
  <c r="A91" i="34"/>
  <c r="D90" i="34"/>
  <c r="D89" i="34"/>
  <c r="D88" i="34"/>
  <c r="D87" i="34"/>
  <c r="D86" i="34"/>
  <c r="D85" i="34"/>
  <c r="H84" i="34"/>
  <c r="D84" i="34"/>
  <c r="A84" i="34"/>
  <c r="D83" i="34"/>
  <c r="D82" i="34"/>
  <c r="D81" i="34"/>
  <c r="D80" i="34"/>
  <c r="D79" i="34"/>
  <c r="D78" i="34"/>
  <c r="D77" i="34"/>
  <c r="H76" i="34"/>
  <c r="D76" i="34"/>
  <c r="B76" i="34"/>
  <c r="A76" i="34"/>
  <c r="D75" i="34"/>
  <c r="D74" i="34"/>
  <c r="D73" i="34"/>
  <c r="D72" i="34"/>
  <c r="D71" i="34"/>
  <c r="D70" i="34"/>
  <c r="D69" i="34"/>
  <c r="D68" i="34"/>
  <c r="D67" i="34"/>
  <c r="H66" i="34"/>
  <c r="D66" i="34"/>
  <c r="B66" i="34"/>
  <c r="A66" i="34"/>
  <c r="D65" i="34"/>
  <c r="D64" i="34"/>
  <c r="D63" i="34"/>
  <c r="D62" i="34"/>
  <c r="D61" i="34"/>
  <c r="D60" i="34"/>
  <c r="D59" i="34"/>
  <c r="D58" i="34"/>
  <c r="H57" i="34"/>
  <c r="D57" i="34"/>
  <c r="B57" i="34"/>
  <c r="A57" i="34"/>
  <c r="D56" i="34"/>
  <c r="D55" i="34"/>
  <c r="D54" i="34"/>
  <c r="D53" i="34"/>
  <c r="H52" i="34"/>
  <c r="D52" i="34"/>
  <c r="B52" i="34"/>
  <c r="A52" i="34"/>
  <c r="D51" i="34"/>
  <c r="D50" i="34"/>
  <c r="D49" i="34"/>
  <c r="H48" i="34"/>
  <c r="D48" i="34"/>
  <c r="B48" i="34"/>
  <c r="A48" i="34"/>
  <c r="D47" i="34"/>
  <c r="D46" i="34"/>
  <c r="D45" i="34"/>
  <c r="D44" i="34"/>
  <c r="D43" i="34"/>
  <c r="D42" i="34"/>
  <c r="D41" i="34"/>
  <c r="D40" i="34"/>
  <c r="D39" i="34"/>
  <c r="D38" i="34"/>
  <c r="D37" i="34"/>
  <c r="D36" i="34"/>
  <c r="D35" i="34"/>
  <c r="D34" i="34"/>
  <c r="D33" i="34"/>
  <c r="H32" i="34"/>
  <c r="D32" i="34"/>
  <c r="B32" i="34"/>
  <c r="A32" i="34"/>
  <c r="D31" i="34"/>
  <c r="D30" i="34"/>
  <c r="D29" i="34"/>
  <c r="D28" i="34"/>
  <c r="D27" i="34"/>
  <c r="D26" i="34"/>
  <c r="D25" i="34"/>
  <c r="H24" i="34"/>
  <c r="D24" i="34"/>
  <c r="B24" i="34"/>
  <c r="A24" i="34"/>
  <c r="D23" i="34"/>
  <c r="D22" i="34"/>
  <c r="D21" i="34"/>
  <c r="D20" i="34"/>
  <c r="B20" i="34"/>
  <c r="D19" i="34"/>
  <c r="D18" i="34"/>
  <c r="D17" i="34"/>
  <c r="D16" i="34"/>
  <c r="D15" i="34"/>
  <c r="D14" i="34"/>
  <c r="D13" i="34"/>
  <c r="H12" i="34"/>
  <c r="D12" i="34"/>
  <c r="B12" i="34"/>
  <c r="A12" i="34"/>
  <c r="D11" i="34"/>
  <c r="D10" i="34"/>
  <c r="D9" i="34"/>
  <c r="D8" i="34"/>
  <c r="D7" i="34"/>
  <c r="D6" i="34"/>
  <c r="D5" i="34"/>
  <c r="B5" i="34"/>
  <c r="H4" i="34"/>
  <c r="D4" i="34"/>
  <c r="B4" i="34"/>
  <c r="A4" i="34"/>
  <c r="F2" i="34"/>
  <c r="C2" i="34"/>
  <c r="H1" i="34"/>
  <c r="G1" i="34"/>
  <c r="D1" i="34"/>
  <c r="B1" i="34"/>
  <c r="A1" i="34"/>
  <c r="D4" i="6"/>
  <c r="A47" i="14"/>
  <c r="A46" i="14"/>
  <c r="A45" i="14"/>
  <c r="A44" i="14"/>
  <c r="A43" i="14"/>
  <c r="A41" i="14"/>
  <c r="A40" i="14"/>
  <c r="A39" i="14"/>
  <c r="A38" i="14"/>
  <c r="A37" i="14"/>
  <c r="A35" i="14"/>
  <c r="A34" i="14"/>
  <c r="B3" i="7"/>
  <c r="A33" i="14"/>
  <c r="D104" i="6"/>
  <c r="A32" i="14"/>
  <c r="A31" i="14"/>
  <c r="A30" i="14"/>
  <c r="A29" i="14"/>
  <c r="A27" i="14"/>
  <c r="A26" i="14"/>
  <c r="A25" i="14"/>
  <c r="A22" i="14"/>
  <c r="A21" i="14"/>
  <c r="A20" i="14"/>
  <c r="A19" i="14"/>
  <c r="A18" i="14"/>
  <c r="A24" i="14"/>
  <c r="A16" i="14"/>
  <c r="A15" i="14"/>
  <c r="A14" i="14"/>
  <c r="A12" i="14"/>
  <c r="A10" i="14"/>
  <c r="A9" i="14"/>
  <c r="C2" i="22"/>
  <c r="B12" i="22"/>
  <c r="A21" i="22"/>
  <c r="A20" i="22"/>
  <c r="A19" i="22"/>
  <c r="A18" i="22"/>
  <c r="A16" i="22"/>
  <c r="A15" i="22"/>
  <c r="A13" i="22"/>
  <c r="A12" i="22"/>
  <c r="A10" i="22"/>
  <c r="A9" i="22"/>
  <c r="A8" i="22"/>
  <c r="A6" i="22"/>
  <c r="A5" i="22"/>
  <c r="A3" i="22"/>
  <c r="A2" i="22"/>
  <c r="A4" i="6"/>
  <c r="I130" i="6"/>
  <c r="A33" i="7"/>
  <c r="A38" i="7"/>
  <c r="A1" i="7"/>
  <c r="B1" i="7"/>
  <c r="A1" i="6"/>
  <c r="E6" i="33"/>
  <c r="E16" i="33"/>
  <c r="E15" i="33"/>
  <c r="E14" i="33"/>
  <c r="E13" i="33"/>
  <c r="E12" i="33"/>
  <c r="E11" i="33"/>
  <c r="E10" i="33"/>
  <c r="E9" i="33"/>
  <c r="E8" i="33"/>
  <c r="E7" i="33"/>
  <c r="E5" i="33"/>
  <c r="E4" i="33"/>
  <c r="E3" i="33"/>
  <c r="A14" i="33"/>
  <c r="A13" i="33"/>
  <c r="A12" i="33"/>
  <c r="A11" i="33"/>
  <c r="A10" i="33"/>
  <c r="A9" i="33"/>
  <c r="A16" i="33"/>
  <c r="A15" i="33"/>
  <c r="A8" i="33"/>
  <c r="A7" i="33"/>
  <c r="A6" i="33"/>
  <c r="A5" i="33"/>
  <c r="A4" i="33"/>
  <c r="A3" i="33"/>
  <c r="A2" i="33"/>
  <c r="E1" i="33"/>
  <c r="C1" i="33"/>
  <c r="D1" i="33"/>
  <c r="B1" i="33"/>
  <c r="A5" i="14"/>
  <c r="A4" i="14"/>
  <c r="A3" i="14"/>
  <c r="P1" i="15"/>
  <c r="O1" i="15"/>
  <c r="N1" i="15"/>
  <c r="M1" i="15"/>
  <c r="L1" i="15"/>
  <c r="K1" i="15"/>
  <c r="J1" i="15"/>
  <c r="I1" i="15"/>
  <c r="H1" i="15"/>
  <c r="G1" i="15"/>
  <c r="F1" i="15"/>
  <c r="E1" i="15"/>
  <c r="D1" i="15"/>
  <c r="C1" i="15"/>
  <c r="B1" i="15"/>
  <c r="R1" i="7"/>
  <c r="Q1" i="7"/>
  <c r="P1" i="7"/>
  <c r="O1" i="7"/>
  <c r="N1" i="7"/>
  <c r="M1" i="7"/>
  <c r="L1" i="7"/>
  <c r="K1" i="7"/>
  <c r="J1" i="7"/>
  <c r="I1" i="7"/>
  <c r="H1" i="7"/>
  <c r="G1" i="7"/>
  <c r="F1" i="7"/>
  <c r="E1" i="7"/>
  <c r="D1" i="7"/>
  <c r="C21" i="22"/>
  <c r="C20" i="22"/>
  <c r="C19" i="22"/>
  <c r="C18" i="22"/>
  <c r="C4" i="6"/>
  <c r="C16" i="22"/>
  <c r="D16" i="22"/>
  <c r="C1" i="22"/>
  <c r="C13" i="22"/>
  <c r="C12" i="22"/>
  <c r="C10" i="22"/>
  <c r="D1" i="22"/>
  <c r="C8" i="22"/>
  <c r="C7" i="22"/>
  <c r="C6" i="22"/>
  <c r="C5" i="22"/>
  <c r="B1" i="22"/>
  <c r="C33" i="7"/>
  <c r="C28" i="7"/>
  <c r="C25" i="7"/>
  <c r="C22" i="7"/>
  <c r="C18" i="7"/>
  <c r="C13" i="7"/>
  <c r="C10" i="7"/>
  <c r="C2" i="7"/>
  <c r="E122" i="6"/>
  <c r="E112" i="6"/>
  <c r="E105" i="6"/>
  <c r="E99" i="6"/>
  <c r="E91" i="6"/>
  <c r="E84" i="6"/>
  <c r="E76" i="6"/>
  <c r="E66" i="6"/>
  <c r="E57" i="6"/>
  <c r="E52" i="6"/>
  <c r="E48" i="6"/>
  <c r="E32" i="6"/>
  <c r="E24" i="6"/>
  <c r="E12" i="6"/>
  <c r="E4" i="6"/>
  <c r="A1" i="22"/>
  <c r="B2" i="15"/>
  <c r="H4" i="6"/>
  <c r="D11" i="6"/>
  <c r="A6" i="7"/>
  <c r="A17" i="15"/>
  <c r="A16" i="15"/>
  <c r="H122" i="6"/>
  <c r="A15" i="15"/>
  <c r="H112" i="6"/>
  <c r="H105" i="6"/>
  <c r="H99" i="6"/>
  <c r="A12" i="15"/>
  <c r="H91" i="6"/>
  <c r="A11" i="15"/>
  <c r="H84" i="6"/>
  <c r="A10" i="15"/>
  <c r="A2" i="15"/>
  <c r="A9" i="15"/>
  <c r="A8" i="15"/>
  <c r="A7" i="15"/>
  <c r="A6" i="15"/>
  <c r="H57" i="6"/>
  <c r="H48" i="6"/>
  <c r="A5" i="15"/>
  <c r="A4" i="15"/>
  <c r="A3" i="15"/>
  <c r="D62" i="6"/>
  <c r="I129" i="6"/>
  <c r="H129" i="6"/>
  <c r="G130" i="6"/>
  <c r="G129" i="6"/>
  <c r="D126" i="6" a="1"/>
  <c r="D126" i="6"/>
  <c r="D127" i="6"/>
  <c r="D125" i="6"/>
  <c r="D124" i="6"/>
  <c r="D123" i="6"/>
  <c r="D122" i="6"/>
  <c r="D121" i="6"/>
  <c r="D120" i="6"/>
  <c r="D119" i="6"/>
  <c r="D118" i="6"/>
  <c r="D117" i="6"/>
  <c r="D116" i="6"/>
  <c r="D115" i="6"/>
  <c r="D114" i="6" a="1"/>
  <c r="D114" i="6"/>
  <c r="D113" i="6"/>
  <c r="D112" i="6"/>
  <c r="D111" i="6"/>
  <c r="D110" i="6"/>
  <c r="D106" i="6"/>
  <c r="D109" i="6"/>
  <c r="D108" i="6"/>
  <c r="D107" i="6"/>
  <c r="D105" i="6"/>
  <c r="D103" i="6"/>
  <c r="D102" i="6"/>
  <c r="D101" i="6"/>
  <c r="D100" i="6"/>
  <c r="D99" i="6"/>
  <c r="D98" i="6"/>
  <c r="D97" i="6"/>
  <c r="D96" i="6"/>
  <c r="D95" i="6"/>
  <c r="D94" i="6"/>
  <c r="D93" i="6"/>
  <c r="D92" i="6"/>
  <c r="D91" i="6"/>
  <c r="D90" i="6"/>
  <c r="D89" i="6"/>
  <c r="D88" i="6"/>
  <c r="D87" i="6"/>
  <c r="D86" i="6"/>
  <c r="D85" i="6"/>
  <c r="D76" i="6"/>
  <c r="D84" i="6"/>
  <c r="D83" i="6"/>
  <c r="D82" i="6"/>
  <c r="D81" i="6"/>
  <c r="D80" i="6"/>
  <c r="D79" i="6"/>
  <c r="D78" i="6"/>
  <c r="D77" i="6"/>
  <c r="D75" i="6"/>
  <c r="D74" i="6"/>
  <c r="D73" i="6"/>
  <c r="D72" i="6"/>
  <c r="D71" i="6"/>
  <c r="D70" i="6"/>
  <c r="D69" i="6"/>
  <c r="D68" i="6"/>
  <c r="D67" i="6"/>
  <c r="D66" i="6"/>
  <c r="D65" i="6"/>
  <c r="D64" i="6"/>
  <c r="D63" i="6"/>
  <c r="D61" i="6"/>
  <c r="D60" i="6"/>
  <c r="D59" i="6"/>
  <c r="D58" i="6"/>
  <c r="D57" i="6"/>
  <c r="D56" i="6"/>
  <c r="D55" i="6"/>
  <c r="D54" i="6"/>
  <c r="D53" i="6"/>
  <c r="D52" i="6"/>
  <c r="D51" i="6"/>
  <c r="D50" i="6"/>
  <c r="D49" i="6"/>
  <c r="D48" i="6"/>
  <c r="D47" i="6"/>
  <c r="D46" i="6"/>
  <c r="D45" i="6"/>
  <c r="D44" i="6"/>
  <c r="D43" i="6"/>
  <c r="D42" i="6"/>
  <c r="D41" i="6"/>
  <c r="D40" i="6"/>
  <c r="D39" i="6"/>
  <c r="D38" i="6"/>
  <c r="D37" i="6"/>
  <c r="D36" i="6"/>
  <c r="D35" i="6"/>
  <c r="D34" i="6"/>
  <c r="D33" i="6"/>
  <c r="D32" i="6"/>
  <c r="D31" i="6"/>
  <c r="D30" i="6"/>
  <c r="D29" i="6"/>
  <c r="D28" i="6"/>
  <c r="D27" i="6"/>
  <c r="D26" i="6"/>
  <c r="D25" i="6"/>
  <c r="D24" i="6"/>
  <c r="D23" i="6"/>
  <c r="D22" i="6"/>
  <c r="D21" i="6"/>
  <c r="D20" i="6"/>
  <c r="D19" i="6"/>
  <c r="D18" i="6"/>
  <c r="D17" i="6"/>
  <c r="D16" i="6"/>
  <c r="D15" i="6"/>
  <c r="D14" i="6"/>
  <c r="D13" i="6"/>
  <c r="D12" i="6"/>
  <c r="D5" i="6"/>
  <c r="D10" i="6"/>
  <c r="D9" i="6"/>
  <c r="D8" i="6"/>
  <c r="D7" i="6"/>
  <c r="D6" i="6"/>
  <c r="D1" i="6"/>
  <c r="H76" i="6"/>
  <c r="A122" i="6"/>
  <c r="A112" i="6"/>
  <c r="A105" i="6"/>
  <c r="A99" i="6"/>
  <c r="A91" i="6"/>
  <c r="A84" i="6"/>
  <c r="B76" i="6"/>
  <c r="H66" i="6"/>
  <c r="A66" i="6"/>
  <c r="A57" i="6"/>
  <c r="H52" i="6"/>
  <c r="A52" i="6"/>
  <c r="H32" i="6"/>
  <c r="H12" i="6"/>
  <c r="H24" i="6"/>
  <c r="B24" i="6"/>
  <c r="A12" i="6"/>
  <c r="B66" i="6"/>
  <c r="B57" i="6"/>
  <c r="B52" i="6"/>
  <c r="B48" i="6"/>
  <c r="B32" i="6"/>
  <c r="B20" i="6"/>
  <c r="B12" i="6"/>
  <c r="B5" i="6"/>
  <c r="B4" i="6"/>
  <c r="A76" i="6"/>
  <c r="A32" i="6"/>
  <c r="A24" i="6"/>
  <c r="H1" i="6"/>
  <c r="G1" i="6"/>
  <c r="F2" i="6"/>
  <c r="C2" i="6"/>
  <c r="B1" i="6"/>
  <c r="A2" i="7"/>
  <c r="B33" i="7"/>
  <c r="B28" i="7"/>
  <c r="B25" i="7"/>
  <c r="B22" i="7"/>
  <c r="B18" i="7"/>
  <c r="B13" i="7"/>
  <c r="B10" i="7"/>
  <c r="B8" i="7"/>
  <c r="B6" i="7"/>
  <c r="B2" i="7"/>
  <c r="A28" i="7"/>
  <c r="A25" i="7"/>
  <c r="A22" i="7"/>
  <c r="A18" i="7"/>
  <c r="A13" i="7"/>
  <c r="A10" i="7"/>
  <c r="C48" i="6"/>
  <c r="A99" i="13"/>
  <c r="A98" i="13"/>
  <c r="A97" i="13"/>
  <c r="A96" i="13"/>
  <c r="A95" i="13"/>
  <c r="A94" i="13"/>
  <c r="A93" i="13"/>
  <c r="A92" i="13"/>
  <c r="A91" i="13"/>
  <c r="A90" i="13"/>
  <c r="A89" i="13"/>
  <c r="A88" i="13"/>
  <c r="C76" i="6"/>
  <c r="C66" i="6"/>
  <c r="C57" i="6"/>
  <c r="C52" i="6"/>
  <c r="C32" i="6"/>
  <c r="C24" i="6"/>
  <c r="C20" i="6"/>
  <c r="C12" i="6"/>
</calcChain>
</file>

<file path=xl/sharedStrings.xml><?xml version="1.0" encoding="utf-8"?>
<sst xmlns="http://schemas.openxmlformats.org/spreadsheetml/2006/main" count="780" uniqueCount="730">
  <si>
    <t>Parameter</t>
  </si>
  <si>
    <t>Cijfermatige gegevens</t>
  </si>
  <si>
    <t>Frequentiegraad</t>
  </si>
  <si>
    <t>Hoe is het gesteld met de evolutie van uw frequentiegraad in de loop van de voorbije jaren?</t>
  </si>
  <si>
    <t>Absenteïsmecijfer</t>
  </si>
  <si>
    <t>Aantal personen dat afwezig is geweest om redenen van burn-out</t>
  </si>
  <si>
    <t>Verlooppercentage</t>
  </si>
  <si>
    <t>Hoe is het gesteld met de evolutie van het personeelsverloop in de loop van de voorbije jaren?</t>
  </si>
  <si>
    <t>Aantal groepsconflicten of conflicten tussen personen, voor zover u bekend</t>
  </si>
  <si>
    <t>Hoe frequent kwamen dergelijke conflicten voor gedurende het voorgaande jaar?</t>
  </si>
  <si>
    <t>Hoe zou u het belang (de ernst) van dergelijke conflicten inschatten?</t>
  </si>
  <si>
    <t>Hoe frequent kwamen dergelijke incidenten voor gedurende het voorgaande jaar?</t>
  </si>
  <si>
    <t>Raming van het aantal personen dat te kampen heeft met musculoskeletale aandoeningen</t>
  </si>
  <si>
    <t>Wordt de problematiek van de psychosociale belasting van de werknemers aangepakt via concrete acties op het terrein die ingekaderd zijn in een lange-termijnbeleid?</t>
  </si>
  <si>
    <t>In welke mate komt de problematiek van de psychosociale risico’s op de agenda van deze vergaderingen?</t>
  </si>
  <si>
    <t>Worden de leden van de hiërarchische lijn gesensibiliseerd over de problematiek van de psychosociale risico’s?</t>
  </si>
  <si>
    <t>Bestaat er een actieplan met betrekking tot de voorkoming en bestrijding van psychosociale risico’s waarvan de uitvoering wordt opgevolgd?</t>
  </si>
  <si>
    <r>
      <t xml:space="preserve">Wij vinden de frequentiegraad </t>
    </r>
    <r>
      <rPr>
        <b/>
        <sz val="11"/>
        <color theme="1"/>
        <rFont val="Arial"/>
        <family val="2"/>
      </rPr>
      <t>gunstig: 0</t>
    </r>
  </si>
  <si>
    <r>
      <t xml:space="preserve">Wij vinden de frequentiegraad </t>
    </r>
    <r>
      <rPr>
        <b/>
        <sz val="11"/>
        <color theme="1"/>
        <rFont val="Arial"/>
        <family val="2"/>
      </rPr>
      <t>ongunstig: 2</t>
    </r>
  </si>
  <si>
    <r>
      <t xml:space="preserve">Wij vinden het niveau </t>
    </r>
    <r>
      <rPr>
        <b/>
        <sz val="11"/>
        <color theme="1"/>
        <rFont val="Arial"/>
        <family val="2"/>
      </rPr>
      <t>gunstig: 0</t>
    </r>
  </si>
  <si>
    <r>
      <t xml:space="preserve">Wij beschouwen het niveau als </t>
    </r>
    <r>
      <rPr>
        <b/>
        <sz val="11"/>
        <color theme="1"/>
        <rFont val="Arial"/>
        <family val="2"/>
      </rPr>
      <t>normaal/aanvaardbaar: 1</t>
    </r>
  </si>
  <si>
    <r>
      <t xml:space="preserve">Wij vinden het niveau </t>
    </r>
    <r>
      <rPr>
        <b/>
        <sz val="11"/>
        <color theme="1"/>
        <rFont val="Arial"/>
        <family val="2"/>
      </rPr>
      <t>ongunstig: 2</t>
    </r>
  </si>
  <si>
    <t>Zelden of nooit: 0</t>
  </si>
  <si>
    <t>Soms/van tijd tot tijd: 1</t>
  </si>
  <si>
    <t>Regelmatig: 2</t>
  </si>
  <si>
    <t>Erg dikwijls: 3</t>
  </si>
  <si>
    <t>Aantal</t>
  </si>
  <si>
    <t>Neen: 0</t>
  </si>
  <si>
    <t>Ja: 1</t>
  </si>
  <si>
    <t>Knipperlicht</t>
  </si>
  <si>
    <t>TOTAALSCORE</t>
  </si>
  <si>
    <t>Bespreking thema</t>
  </si>
  <si>
    <t>VERSLAVING</t>
  </si>
  <si>
    <t xml:space="preserve">Van 0 tot 19: </t>
  </si>
  <si>
    <t>NL</t>
  </si>
  <si>
    <t>FR</t>
  </si>
  <si>
    <t>Nederlands</t>
  </si>
  <si>
    <t>Français</t>
  </si>
  <si>
    <t>Indicateur d'alerte</t>
  </si>
  <si>
    <t>Aantallen</t>
  </si>
  <si>
    <t>Nombres</t>
  </si>
  <si>
    <t>NEE=0 JA=1</t>
  </si>
  <si>
    <t>NON=0 OUI=1</t>
  </si>
  <si>
    <t>Knipperlicht 1</t>
  </si>
  <si>
    <t>Indicateur d'alerte 1</t>
  </si>
  <si>
    <t>Knipperlicht 2</t>
  </si>
  <si>
    <t>Indicateur d'alerte 2</t>
  </si>
  <si>
    <t>Knipperlicht 3</t>
  </si>
  <si>
    <t>Indicateur d'alerte 3</t>
  </si>
  <si>
    <t>Knipperlicht 4</t>
  </si>
  <si>
    <t>Indicateur d'alerte 4</t>
  </si>
  <si>
    <t>Knipperlicht 5</t>
  </si>
  <si>
    <t>Indicateur d'alerte 5</t>
  </si>
  <si>
    <t>Knipperlicht 6</t>
  </si>
  <si>
    <t>Indicateur d'alerte 6</t>
  </si>
  <si>
    <t>Knipperlicht 7</t>
  </si>
  <si>
    <t>Indicateur d'alerte 7</t>
  </si>
  <si>
    <t>Knipperlicht 8</t>
  </si>
  <si>
    <t>Indicateur d'alerte 8</t>
  </si>
  <si>
    <t>Knipperlicht 9</t>
  </si>
  <si>
    <t>Indicateur d'alerte 9</t>
  </si>
  <si>
    <t>Knipperlicht 10</t>
  </si>
  <si>
    <t>Indicateur d'alerte 10</t>
  </si>
  <si>
    <t>Knipperlicht 11</t>
  </si>
  <si>
    <t>Indicateur d'alerte 11</t>
  </si>
  <si>
    <t>Knipperlicht 12</t>
  </si>
  <si>
    <t>Indicateur d'alerte 12</t>
  </si>
  <si>
    <t>Aantal arbeidsongevallen die beschouwd worden als ernstig</t>
  </si>
  <si>
    <t>Het voorkomen van minstens één arbeidsongeval in de loop van het voorgaande jaar</t>
  </si>
  <si>
    <t>La survenance d’au moins un accident grave du travail durant l’année écoulée</t>
  </si>
  <si>
    <t>Aantal werknemers die wegens ziekte afwezig geweest zijn gedurende een lange periode (meer dan 30 kalenderdagen)</t>
  </si>
  <si>
    <t>Nombre de travailleurs ayant été absents pour une longue durée (plus de 30 jours calendrier) pour cause de maladie</t>
  </si>
  <si>
    <t>Het voorkomen van minstens één ziektegeval van lange duur in de loop van het voorgaande jaar</t>
  </si>
  <si>
    <t>La survenance d’au moins une absence de longue durée pour maladie durant l’année écoulée</t>
  </si>
  <si>
    <t>Aantal werknemers dat meerdere malen (meer dan drie keer) afwezig is geweest voor kortere perioden (minder dan 30 dagen)</t>
  </si>
  <si>
    <t>Nombre de travailleurs ayant été absents pour une courte durée (moins de 30 jours calendrier) pour cause de maladie</t>
  </si>
  <si>
    <t>Het voorkomen van dergelijk patroon van afwezigheden van korte duur in de loop van het voorgaande jaar</t>
  </si>
  <si>
    <t>La survenance de ce type d’absences de courte durée et répétées au cours de l’année écoulée</t>
  </si>
  <si>
    <t>Aantal nieuw aangeworven personen</t>
  </si>
  <si>
    <t>Nombre de personnes engagées</t>
  </si>
  <si>
    <t>Aantal personen dat de onderneming verlaten heeft</t>
  </si>
  <si>
    <t>Nombre de personnes qui ont quitté l’entreprise</t>
  </si>
  <si>
    <t>Het voorgaande jaar heeft een abnormaal verloop te zien gegeven</t>
  </si>
  <si>
    <t>Le taux de rotation est anormalement élevé cette année</t>
  </si>
  <si>
    <t>Nombre de mutations internes demandées par des travailleurs</t>
  </si>
  <si>
    <t>Het aantal aangevraagde interne mutaties is het voorgaande jaar abnormaal hoog geweest, rekening houdend met het 
gevoerde personeelsbeleid inzake interne mobiliteit (op het vlak van de onderneming/van de werkeenheid)</t>
  </si>
  <si>
    <t>Le nombre de mutations internes demandées au cours de l’année écoulée est anormalement élevé, compte tenu de la politique interne de l’entreprise / du département en matière de mobilité interne</t>
  </si>
  <si>
    <t>Aantal gerechtelijke procedures neergelegd door een werknemer die van mening is dat hij/zij wederrechtelijk ontslagen werd</t>
  </si>
  <si>
    <t>Nombre de procédures en justice déposées par un travailleur qui s’estime avoir été licencié sans respect de la législation en la matière</t>
  </si>
  <si>
    <t>Minstens één dergelijke juridische procedure in de loop van het voorgaande jaar</t>
  </si>
  <si>
    <t>Nombre de demandes d’intervention psychosociale informelle et formelle et déposées auprès de la personne de confiance ou du conseiller en prévention aspects psychosociaux (interne ou externe)</t>
  </si>
  <si>
    <t>Minstens één dergelijke vraag tot interventie in de loop van het voorafgaande jaar</t>
  </si>
  <si>
    <t>Nombre de suicides et de tentatives de suicide qui ont eu lieu sur le lieu de travail ou qui sont attribués par les collègues ou la famille à la
situation de travail</t>
  </si>
  <si>
    <t>Het voorkomen van minstens één dergelijke (poging tot) zelfdoding in de loop van het voorgaande jaar</t>
  </si>
  <si>
    <t>La survenance d’au moins un tel suicide ou tentative de suicide durant l’année écoulée</t>
  </si>
  <si>
    <t>Aantal stakingen en gemeenschappelijke werkonderbrekingen in het kader van een ondernemingsgebonden problematiek</t>
  </si>
  <si>
    <t>Nombre de grèves et/ou arrêts collectifs de travail avec une revendication locale</t>
  </si>
  <si>
    <t>Het voorkomen van minstens één dergelijke gemeenschappelijke actie in de loop van het voorgaande jaar</t>
  </si>
  <si>
    <t>La survenance d’au moins une telle action collective durant l’année écoulée</t>
  </si>
  <si>
    <t>Aantal mogelijks schokkende gebeurtenissen op de arbeidsplaats waarbij één of meerdere werknemers betrokken waren</t>
  </si>
  <si>
    <t>Nombre d’événements potentiellement traumatisants sur le lieu du travail auxquels un ou plusieurs travailleurs a/ont été confronté(s)</t>
  </si>
  <si>
    <t>Het voorkomen van minstens één dergelijke gebeurtenis in de loop van het voorgaande jaar</t>
  </si>
  <si>
    <t>La survenance d’au moins un tel évènement durant l’année écoulée</t>
  </si>
  <si>
    <t>Aantal incidenten op de arbeidsplaats die verband houden met het gebruik van alcohol, medicatie of drug</t>
  </si>
  <si>
    <t>Nombre d’incidents sur le lieu du travail liés à des problèmes d’assuétude (abus d’alcool, de médicaments ou de drogues)</t>
  </si>
  <si>
    <t>Het voorkomen van minstens één incident als gevolg van een verslavingsproblematiek in de loop van het voorgaande jaar</t>
  </si>
  <si>
    <t>La survenance d’au moins un incident lié à un problème d’assuétude au cours de l’année écoulée</t>
  </si>
  <si>
    <t>Belangrijke wijzigingen in de organisatie van de onderneming (herstructurering, fusie, opslorping, collectief ontslag, 
grootschalige wijziging van de werkorganisatie…)</t>
  </si>
  <si>
    <t xml:space="preserve">Changements importants de structure au sein de l’entreprise (restructuration, fusion, acquisition, licenciement collectif, changement à grande échelle de l’organisation du travail…) </t>
  </si>
  <si>
    <t>Het voorkomen van minstens één belangrijke structuurverandering in de loop van het voorgaande jaar</t>
  </si>
  <si>
    <t>La survenance d’au moins un changement important de structure au cours de l’année écoulée</t>
  </si>
  <si>
    <t>Parameters</t>
  </si>
  <si>
    <t>Paramètres</t>
  </si>
  <si>
    <t>Ernstige arbeidsongevallen</t>
  </si>
  <si>
    <t>Accidents graves du travail</t>
  </si>
  <si>
    <t>Afwezigheden van lange duur wegens ziekte</t>
  </si>
  <si>
    <t>Absences de longue durée pour cause de maladie</t>
  </si>
  <si>
    <t>Herhaalde kortdurende afwezigheden wegens ziekte</t>
  </si>
  <si>
    <t>Absences de courte durée et répétées pour cause de maladie</t>
  </si>
  <si>
    <t>Verloop (turnover)</t>
  </si>
  <si>
    <t>Taux de rotation (turnover)</t>
  </si>
  <si>
    <t>Interne personeelsmutaties</t>
  </si>
  <si>
    <t>Mutations internes du personnel</t>
  </si>
  <si>
    <t>Ontslagen die werden betwist voor de arbeidsrechtbank</t>
  </si>
  <si>
    <t>Licenciements contestés devant les tribunaux du travail</t>
  </si>
  <si>
    <t>Demandes d’intervention psychosociale</t>
  </si>
  <si>
    <t>(Pogingen tot) zelfdoding met een ondernemingsgebonden oorzaak</t>
  </si>
  <si>
    <t>Suicides et tentatives de suicide liés au travail</t>
  </si>
  <si>
    <t>Stakingen, collectieve werkonderbrekingen en vergelijkbare acties</t>
  </si>
  <si>
    <t>Grèves, arrêts collectifs de travail et autres actions connexes</t>
  </si>
  <si>
    <t>Mogelijks schokkende gebeurtenissen voorgevallen op de arbeidsplaats</t>
  </si>
  <si>
    <t>Evénements potentiellement traumatisants survenus au travail</t>
  </si>
  <si>
    <t>Incidenten als gevolg van de afhankelijkheid aan verslavende producten</t>
  </si>
  <si>
    <t>Incidents liés à des problèmes d’assuétude</t>
  </si>
  <si>
    <t>Structuurveranderingen binnen de onderneming</t>
  </si>
  <si>
    <t>Changements de structure au sein de l’entreprise</t>
  </si>
  <si>
    <t>SCORE TOTAL</t>
  </si>
  <si>
    <t>NEE = 0</t>
  </si>
  <si>
    <t>NON = 0</t>
  </si>
  <si>
    <t>JA = 1</t>
  </si>
  <si>
    <t>OUI = 1</t>
  </si>
  <si>
    <t>Discussion du thème</t>
  </si>
  <si>
    <t>ERNSTIGE ARBEIDSONGEVALLEN</t>
  </si>
  <si>
    <t>ACCIDENTS GRAVES DU TRAVAIL</t>
  </si>
  <si>
    <t>LANGDURIGE AFWEZIGHEDEN</t>
  </si>
  <si>
    <t>ABSENCES DE LONGUE DURÉE</t>
  </si>
  <si>
    <t>HERHAALDE KORTDURENDE AFWEZIGHEDEN</t>
  </si>
  <si>
    <t>ABSENCES DE COURTE DURÉE ET RÉPÉTÉES</t>
  </si>
  <si>
    <t>VERLOOP</t>
  </si>
  <si>
    <t>TAUX DE ROTATION</t>
  </si>
  <si>
    <t>INTERNE MUTATIES</t>
  </si>
  <si>
    <t>MUTATIONS INTERNES</t>
  </si>
  <si>
    <t>ONTSLAGEN</t>
  </si>
  <si>
    <t>LICENCIEMENTS</t>
  </si>
  <si>
    <t>ZELFDODING</t>
  </si>
  <si>
    <t>SUICIDES</t>
  </si>
  <si>
    <t>STAKING</t>
  </si>
  <si>
    <t>GRÈVE</t>
  </si>
  <si>
    <t>DÉPENDANCE</t>
  </si>
  <si>
    <t>VERANDERING</t>
  </si>
  <si>
    <t>CHANGEMENT</t>
  </si>
  <si>
    <t xml:space="preserve">0,1 of 2 knipperlichten: </t>
  </si>
  <si>
    <t>0,1 ou 2 indicateurs d’alerte :</t>
  </si>
  <si>
    <t>U krijgt groen licht.</t>
  </si>
  <si>
    <t>Vous êtes dans le vert.</t>
  </si>
  <si>
    <t>Blijf echter de evolutie van de indicatoren opvolgen.</t>
  </si>
  <si>
    <t>Restez cependant vigilant à l’évolution des indicateurs et,</t>
  </si>
  <si>
    <t>Indien u 1 of 2 Knipperlichten heeft, besteed hier dan prioritair aandacht aan.</t>
  </si>
  <si>
    <t>si vous avez 1 ou 2 indicateurs d’alerte, accordez-y une attention prioritaire.</t>
  </si>
  <si>
    <t>Psychosociale risico’s voorkomen is belangrijk, het is een werk van elke dag.</t>
  </si>
  <si>
    <t>Il est important de prévenir les risques psychosociaux, c’est un travail de tous les jours.</t>
  </si>
  <si>
    <t>Als u de prediagnose wenst te verfijnen, kunt u module 2 invullen.</t>
  </si>
  <si>
    <t>Si vous voulez affiner le prédiagnostic, vous pouvez remplir le module 2.</t>
  </si>
  <si>
    <t xml:space="preserve">3 of 4 knipperlichten: </t>
  </si>
  <si>
    <t>3 ou 4 indicateurs d’alerte :</t>
  </si>
  <si>
    <t>Het is tijd om te handelen, want de situatie kan snel verergeren.</t>
  </si>
  <si>
    <t>Il est temps d’agir car la situation risque de se dégrader rapidement.</t>
  </si>
  <si>
    <t>Besteed prioritair aandacht aan de Knipperlichten die uit de tabel naar voren komen en vul module 2 in om een duidelijker beeld 
van de situatie te bekomen en uw actieplan te kunnen opstellen.</t>
  </si>
  <si>
    <t>Accordez prioritairement une attention aux indicateurs d’alerte relevés et remplissez le module 2 pour avoir une vue plus précise de la situation afin de pouvoir établir votre plan d’action.</t>
  </si>
  <si>
    <t xml:space="preserve">Meer dan 4 knipperlichten: </t>
  </si>
  <si>
    <t>Plus de 4 indicateurs d’alerte :</t>
  </si>
  <si>
    <t>U krijgt rood licht. De situatie is ernstig.</t>
  </si>
  <si>
    <t>Vous êtes dans le rouge. La situation est grave.</t>
  </si>
  <si>
    <t>Vul meteen module 2 in, stel een actieplan op, leg prioriteiten vast en handel.</t>
  </si>
  <si>
    <t>Remplissez sans attendre le module 2, établissez un plan d’action, fixez des priorités et agissez.</t>
  </si>
  <si>
    <t>U kunt gebruik maken van de instrumenten op de website van de FOD Werkgelegenheid, Arbeid en sociaal Overleg.</t>
  </si>
  <si>
    <t>Vous pouvez vous référer aux outils proposés sur le site du SPF Emploi, Travail et Concertation sociale.</t>
  </si>
  <si>
    <t>Accidents Graves du Travail</t>
  </si>
  <si>
    <t>Absences de Longue Durée</t>
  </si>
  <si>
    <t>Absences de Courte Durée Et Répétées</t>
  </si>
  <si>
    <t>Taux de Rotation</t>
  </si>
  <si>
    <t>Mutations Internes</t>
  </si>
  <si>
    <t>Licenciements</t>
  </si>
  <si>
    <t>Demandes d'Intervention Psychosociale</t>
  </si>
  <si>
    <t>Suicides</t>
  </si>
  <si>
    <t>Grève</t>
  </si>
  <si>
    <t>Événements Traumatisants</t>
  </si>
  <si>
    <t>Dépendance</t>
  </si>
  <si>
    <t>Changement</t>
  </si>
  <si>
    <t>Nieuw Aangeworven Personen</t>
  </si>
  <si>
    <t>Personnes Engagées</t>
  </si>
  <si>
    <t>Onderneming verlaten</t>
  </si>
  <si>
    <t>Quittés l'Entreprese</t>
  </si>
  <si>
    <t>Totaalscore knipperlichten</t>
  </si>
  <si>
    <t>Score total indicateurs d'alerte</t>
  </si>
  <si>
    <t>Noot: de overige indicatoren (10-15) vergen interpretatie en zijn niet gebaseerd op cijfermatige gegevens</t>
  </si>
  <si>
    <t>Note: les autres indicateurs (10-15) nécessitent une interprétation et ne sont pas basés sur des données numériques</t>
  </si>
  <si>
    <t>Taux de fréquence</t>
  </si>
  <si>
    <t>Données numériques</t>
  </si>
  <si>
    <t>Taux d’absentéisme</t>
  </si>
  <si>
    <t>Nombre de personnes ayant été absentes pour cause de burnout</t>
  </si>
  <si>
    <t>Taux de rotation</t>
  </si>
  <si>
    <t>Nombre total de demandes d’interventions psychosociales (informelles ou formelles) déposées auprès de la personne de confiance ou 
du conseiller en prévention aspects psychosociaux (interne ou externe)</t>
  </si>
  <si>
    <t>Aantal mogelijks schokkende gebeurtenissen waarbij één of meerdere werknemers betrokken waren</t>
  </si>
  <si>
    <t>Nombre d’événements potentiellement traumatisants auxquels un ou plusieurs travailleurs ont été confrontés</t>
  </si>
  <si>
    <t>Nombre de conflits d’équipe (ou entre personnes) dont vous avez connaissance</t>
  </si>
  <si>
    <t>Nombre de faits de tiers (violence verbale ou physique ou harcèlement de la part de personnes extérieures à l’entreprise) dont ont été victimes les travailleurs</t>
  </si>
  <si>
    <t>Estimation du nombre de personnes atteintes de troubles musculosquelettiques</t>
  </si>
  <si>
    <t>Paramètre</t>
  </si>
  <si>
    <t>Nombre</t>
  </si>
  <si>
    <t>Subscore</t>
  </si>
  <si>
    <t>Score knipperlicht</t>
  </si>
  <si>
    <t>Score indicateur d'alerte</t>
  </si>
  <si>
    <t>Ce taux nous semble favorable : 0</t>
  </si>
  <si>
    <t>Ce taux nous semble normal, acceptable : 1</t>
  </si>
  <si>
    <t>Ce taux nous semble défavorable : 2</t>
  </si>
  <si>
    <t>Quelle est l’évolution de votre taux de fréquence d’accident du travail par rapport aux années précédentes?</t>
  </si>
  <si>
    <t>Ce taux est resté très faible ou montre plutôt une tendance à la baisse : 0</t>
  </si>
  <si>
    <t>Ce taux semble plus ou moins stable : 1</t>
  </si>
  <si>
    <t>Ce taux montre plutôt une tendance à la hausse : 2</t>
  </si>
  <si>
    <r>
      <t xml:space="preserve">Ce taux nous semble </t>
    </r>
    <r>
      <rPr>
        <b/>
        <sz val="11"/>
        <color theme="1"/>
        <rFont val="Arial"/>
        <family val="2"/>
      </rPr>
      <t>favorable : 0</t>
    </r>
  </si>
  <si>
    <r>
      <t xml:space="preserve">Ce taux nous semble </t>
    </r>
    <r>
      <rPr>
        <b/>
        <sz val="11"/>
        <color theme="1"/>
        <rFont val="Arial"/>
        <family val="2"/>
      </rPr>
      <t>normal, acceptable : 1</t>
    </r>
  </si>
  <si>
    <r>
      <t xml:space="preserve">Ce taux nous semble </t>
    </r>
    <r>
      <rPr>
        <b/>
        <sz val="11"/>
        <color theme="1"/>
        <rFont val="Arial"/>
        <family val="2"/>
      </rPr>
      <t>défavorable : 2</t>
    </r>
  </si>
  <si>
    <r>
      <t xml:space="preserve">Ce taux est resté très faible ou montre plutôt une tendance </t>
    </r>
    <r>
      <rPr>
        <b/>
        <sz val="11"/>
        <color theme="1"/>
        <rFont val="Arial"/>
        <family val="2"/>
      </rPr>
      <t>à la baisse : 0</t>
    </r>
  </si>
  <si>
    <r>
      <t>Ce taux semble</t>
    </r>
    <r>
      <rPr>
        <b/>
        <sz val="11"/>
        <color theme="1"/>
        <rFont val="Arial"/>
        <family val="2"/>
      </rPr>
      <t xml:space="preserve"> plus ou moins stable : 1</t>
    </r>
  </si>
  <si>
    <r>
      <t xml:space="preserve">Ce taux montre plutôt une tendance </t>
    </r>
    <r>
      <rPr>
        <b/>
        <sz val="11"/>
        <color theme="1"/>
        <rFont val="Arial"/>
        <family val="2"/>
      </rPr>
      <t>à la hausse : 2</t>
    </r>
  </si>
  <si>
    <r>
      <t xml:space="preserve">Wij beschouwen de frequentiegraad als </t>
    </r>
    <r>
      <rPr>
        <b/>
        <sz val="11"/>
        <color theme="1"/>
        <rFont val="Arial"/>
        <family val="2"/>
      </rPr>
      <t>normaal/aanvaardbaar: 1</t>
    </r>
  </si>
  <si>
    <r>
      <t xml:space="preserve">De frequentiegraad is erg laag of vertoont een </t>
    </r>
    <r>
      <rPr>
        <b/>
        <sz val="11"/>
        <color theme="1"/>
        <rFont val="Arial"/>
        <family val="2"/>
      </rPr>
      <t>eerder dalende trend: 0</t>
    </r>
  </si>
  <si>
    <r>
      <t>De frequentiegraad is</t>
    </r>
    <r>
      <rPr>
        <b/>
        <sz val="11"/>
        <color theme="1"/>
        <rFont val="Arial"/>
        <family val="2"/>
      </rPr>
      <t xml:space="preserve"> ongeveer constant gebleven: 1</t>
    </r>
  </si>
  <si>
    <r>
      <t xml:space="preserve">De frequentiegraad vertoont een </t>
    </r>
    <r>
      <rPr>
        <b/>
        <sz val="11"/>
        <color theme="1"/>
        <rFont val="Arial"/>
        <family val="2"/>
      </rPr>
      <t>eerder stijgende trend: 2</t>
    </r>
  </si>
  <si>
    <t>Hoe is het gesteld met de evolutie van het absenteïsme wegens ziekte in de loop van de voorbije jaren?</t>
  </si>
  <si>
    <r>
      <t xml:space="preserve">Het niveau is erg laag of vertoont een </t>
    </r>
    <r>
      <rPr>
        <b/>
        <sz val="11"/>
        <color theme="1"/>
        <rFont val="Arial"/>
        <family val="2"/>
      </rPr>
      <t>eerder dalende trend: 0</t>
    </r>
  </si>
  <si>
    <r>
      <t xml:space="preserve">Het niveau is </t>
    </r>
    <r>
      <rPr>
        <b/>
        <sz val="11"/>
        <color theme="1"/>
        <rFont val="Arial"/>
        <family val="2"/>
      </rPr>
      <t>ongeveer constant gebleven: 1</t>
    </r>
  </si>
  <si>
    <r>
      <t xml:space="preserve">Het niveau vertoont een </t>
    </r>
    <r>
      <rPr>
        <b/>
        <sz val="11"/>
        <color theme="1"/>
        <rFont val="Arial"/>
        <family val="2"/>
      </rPr>
      <t>eerder stijgende trend: 2</t>
    </r>
  </si>
  <si>
    <t>Voor zover wij weten is geen enkele werknemer ziek geworden om reden van burn-out: 0</t>
  </si>
  <si>
    <t>Voor zover wij weten zijn er erg weinig werknemers ziek geworden om reden van burn-out: 1</t>
  </si>
  <si>
    <t>Voor zover wij weten zijn er meerdere werknemers ziek geworden om reden van burn-out: 2</t>
  </si>
  <si>
    <t>Quelle est l’évolution de votre taux d’absentéisme pour maladie par rapport aux années précédentes ?</t>
  </si>
  <si>
    <t>Combien de travailleurs ont été concernés par un burnout ?</t>
  </si>
  <si>
    <t>A notre connaissance, aucun travailleur ne s’est absenté pour cause de burnout: 0</t>
  </si>
  <si>
    <t>A notre connaissance, très peu de travailleurs ont été absents pour cause de burnout: 1</t>
  </si>
  <si>
    <t>A notre connaissance plusieurs travailleurs ont été absents pour cause de burnout : 2</t>
  </si>
  <si>
    <t>Hoeveel werknemers werden getroffen door een burn-out ?</t>
  </si>
  <si>
    <t>Wij vinden het verlooppercentage gunstig: 0</t>
  </si>
  <si>
    <t>Wij vinden het verlooppercentage ongunstig: 2</t>
  </si>
  <si>
    <t>Het verlooppercentage is erg laag of vertoont een eerder dalende trend: 0</t>
  </si>
  <si>
    <t>Het verlooppercentage is ongeveer constant gebleven: 1</t>
  </si>
  <si>
    <t>Het verlooppercentage vertoont een eerder stijgende trend: 2</t>
  </si>
  <si>
    <t>Quelle est l’évolution de votre taux de rotation par rapport aux années précédentes?</t>
  </si>
  <si>
    <t>Ce nombre nous semble favorable : 0</t>
  </si>
  <si>
    <t>Ce nombre nous semble défavorable : 2</t>
  </si>
  <si>
    <t>Ce nombre nous semble acceptable : 1</t>
  </si>
  <si>
    <t>Ce nombre est resté très faible ou montre plutôt une tendance à la baisse : 0</t>
  </si>
  <si>
    <t>Ce nombre semble plus ou moins stable : 1</t>
  </si>
  <si>
    <t>Ce nombre montre plutôt une tendance à la hausse : 2</t>
  </si>
  <si>
    <t>Quelle est l’évolution du nombre de demandes d’interventions psychosociales par rapport aux années précédentes ?</t>
  </si>
  <si>
    <t>L’entreprise compte-t-elle une ou plusieurs personnes de confiance ?</t>
  </si>
  <si>
    <t>Non, il n’y a pas de personnes de confiance désignées : 2</t>
  </si>
  <si>
    <t>Wij vinden het aantal gunstig: 0</t>
  </si>
  <si>
    <t>Wij beschouwen het aantal als normaal/aanvaardbaar: 1</t>
  </si>
  <si>
    <t>Wij vinden het aantal ongunstig: 2</t>
  </si>
  <si>
    <t>Het aantal is erg laag of vertoont een eerder dalende trend: 0</t>
  </si>
  <si>
    <t>Het aantal blijft ongeveer constant: 1</t>
  </si>
  <si>
    <t>Het aantal vertoont een eerder stijgende trend: 2</t>
  </si>
  <si>
    <t>Heeft de onderneming één of meerdere vertrouwenspersonen aangeduid?</t>
  </si>
  <si>
    <t>Nee, er werden geen vertrouwenspersonen aangeduid: 2</t>
  </si>
  <si>
    <t>Hoe frequent kwamen dit soort emotionele incidenten voor gedurende het voorgaande jaar ?</t>
  </si>
  <si>
    <t>Jamais ou très rarement : 0</t>
  </si>
  <si>
    <t>A quelle fréquence ce type d’incident émotionnel s’est-il produit durant l’année écoulée ?</t>
  </si>
  <si>
    <t>Parfois / de temps en temps : 1</t>
  </si>
  <si>
    <t>Souvent : 2</t>
  </si>
  <si>
    <t>Très souvent : 3</t>
  </si>
  <si>
    <t>Naar ons weten deed zich geen enkel conflict voor: 0</t>
  </si>
  <si>
    <t>Naar ons weten was er slechts sprake van enkele dergelijke conflicten: 1</t>
  </si>
  <si>
    <t>Dergelijke conflicten doen zich regelmatig voor, ongeveer elke maand: 2</t>
  </si>
  <si>
    <t>Dergelijke conflicten doen zich wekelijks of meerdere keren per week voor: 3</t>
  </si>
  <si>
    <t>In het algemeen worden dergelijke conflicten snel opgelost en hebben zij geen of weinig invloed op het werk: 1</t>
  </si>
  <si>
    <t>Meerdere conflicten hebben een belangrijke invloed gehad op het werk en/of hebben nogal wat tijd gevergd om opgelost te
geraken: 2</t>
  </si>
  <si>
    <t>A quelle fréquence de tels conflits se sont-ils produits durant l’année écoulée ?</t>
  </si>
  <si>
    <t>A notre connaissance, aucun conflit n’a eu lieu : 0</t>
  </si>
  <si>
    <t>A notre connaissance, de tels conflits ont eu lieu seulement quelques fois: 1</t>
  </si>
  <si>
    <t>De tels conflits se produisent régulièrement, environ tous les mois : 2</t>
  </si>
  <si>
    <t>De tels conflits se produisent toutes les semaines ou plusieurs fois par semaine : 3</t>
  </si>
  <si>
    <t>Comment qualifieriez-vous l’importance (la gravité) de ces conflits ?</t>
  </si>
  <si>
    <t>De manière générale, ces conflits se sont résolus rapidement et n’ont pas eu beaucoup de conséquences sur le travail : 1</t>
  </si>
  <si>
    <t>Plusieurs de ces conflits ont eu des répercussions importantes sur le travail et/ou ont mis longtemps à se résoudre : 2</t>
  </si>
  <si>
    <t>Hoe zou u het belang van dergelijke incidenten inschatten?</t>
  </si>
  <si>
    <t>Naar ons weten deed zich geen enkel dergelijk incident voor: 0</t>
  </si>
  <si>
    <t>De meeste van dergelijke incidenten waren onschuldig: 1</t>
  </si>
  <si>
    <t>Meerdere van dergelijke incidenten kunnen beschouwd worden als ernstig: 2</t>
  </si>
  <si>
    <t>Dergelijke incidenten zijn regelmatig van een ernstige aard: 3</t>
  </si>
  <si>
    <t>Durant l’année écoulée, à quelle fréquence de tels faits de tiers ont-ils eu lieu ?</t>
  </si>
  <si>
    <t>Comment qualifieriez-vous la gravité de ces faits de tiers ?</t>
  </si>
  <si>
    <t>A notre connaissance, aucun fait de tiers n’a eu lieu : 0</t>
  </si>
  <si>
    <t>La plupart des faits de tiers ont été sans gravité : 1</t>
  </si>
  <si>
    <t>Plusieurs faits de tiers peuvent être évalués comme graves : 2</t>
  </si>
  <si>
    <t>De nombreux faits de tiers peuvent être évalués comme graves : 3</t>
  </si>
  <si>
    <t>Geen enkele werknemer lijkt hiermee te maken te hebben: 0</t>
  </si>
  <si>
    <t>Enkele werknemers hebben last van musculoskeletale aandoeningen: 1</t>
  </si>
  <si>
    <t>Nogal wat werknemers hebben last van musculoskeletale aandoeningen: 2</t>
  </si>
  <si>
    <t>A notre connaissance, aucun travailleur ne souffre de TMS : 0</t>
  </si>
  <si>
    <t>Quelques travailleurs souffrent de TMS : 1</t>
  </si>
  <si>
    <t>De nombreux travailleurs souffrent de TMS : 2</t>
  </si>
  <si>
    <t>Ce nombre nous semble normal/acceptable: 1</t>
  </si>
  <si>
    <t>Ce nombre nous semble défavorable: 2</t>
  </si>
  <si>
    <t>Hoewel er maatregelen voorzien zijn, wordt in het algemeen niet opgetreden wanneer het zou nodig zijn: 1</t>
  </si>
  <si>
    <t>Er is één persoon of dienst die verantwoordelijk is voor deze problematiek. Deze wordt ondersteund door een werkgroep die 
acties op lange termijn aanstuurt: 0</t>
  </si>
  <si>
    <t>Er is één persoon of dienst die verantwoordelijk is voor deze problematiek; deze onderneemt regelmatig acties op dit vlak: 1</t>
  </si>
  <si>
    <t>Meerdere personen zijn daar soms wel mee bezig maar het gebeurt allemaal weinig gecoördineerd en resultaatsgericht: 3</t>
  </si>
  <si>
    <t>Niemand houdt zich hiermee duidelijk bezig: 4</t>
  </si>
  <si>
    <t>Regelmatig: 0</t>
  </si>
  <si>
    <t>Af en toe: 1</t>
  </si>
  <si>
    <t>Zelden of nooit: 2</t>
  </si>
  <si>
    <t>We gaan het daar de komende maanden zeker over hebben: 0</t>
  </si>
  <si>
    <t>Het is momenteel niet voorzien dat we hierover gaan praten: 1</t>
  </si>
  <si>
    <t>Ja, dergelijke acties worden regelmatig georganiseerd: 0</t>
  </si>
  <si>
    <t>Die dingen werden wel eens georganiseerd, maar er zit geen echte systematiek in: 1</t>
  </si>
  <si>
    <t>Dit is ooit één keer gebeurd, nog niet zo lang geleden: 2</t>
  </si>
  <si>
    <t>Dit is ooit één keer gebeurd, maar dat is toch al meer dan een paar jaar geleden: 3</t>
  </si>
  <si>
    <t>Neen, van dit soort acties is nog nooit sprake geweest in onze onderneming: 4</t>
  </si>
  <si>
    <t>Hierover werden er al opleidingen georganiseerd. Deze worden bovendien regelmatig herhaald: 0</t>
  </si>
  <si>
    <t>Binnenkort wordt hierover een opleidingssessie georganiseerd: 1</t>
  </si>
  <si>
    <t>Er is nooit sprake van geweest om zo’n opleiding voor de leden van de hiërarchische lijn te organiseren: 2</t>
  </si>
  <si>
    <t>Een dergelijk actieplan bestaat. Het leidt tot acties, waarvan de uitvoering wordt opgevolgd: 0</t>
  </si>
  <si>
    <t>Een dergelijk actieplan werd uitgewerkt maar de uitvoering ervan wordt niet echt opgevolgd: 1</t>
  </si>
  <si>
    <t>A notre connaissance, tous les travailleurs sont traités de la même manière : 0</t>
  </si>
  <si>
    <t>Naar ons weten wordt elke werknemer op dezelfde manier behandeld: 0</t>
  </si>
  <si>
    <t>Parmi les demandes d’interventions formelles et informelles déposées pas les travailleurs durant l’année écoulée, y a-t-il des demandes d’intervention qui concernent des problèmes de discrimination ?</t>
  </si>
  <si>
    <t>Non : 0</t>
  </si>
  <si>
    <t>Oui : 1</t>
  </si>
  <si>
    <t>L’entreprise prend-elle en compte les problèmes d’assuétude (alcool, drogues, médicaments, etc.) du personnel ?</t>
  </si>
  <si>
    <t>Bien que des mesures existent, ces mesures ne sont généralement pas mises en oeuvre lorsque c’est nécessaire: 1</t>
  </si>
  <si>
    <t>A notre connaissance, il n’existe pas de mesures prévues en cas de problèmes d’abus d’alcool, de médicament ou de drogues au travail : 2</t>
  </si>
  <si>
    <t>Une personne ou un service s’occupe de la problématique et mène ponctuellement des actions sur la question: 1</t>
  </si>
  <si>
    <t>Une ou plusieurs personnes s’occupent régulièrement de la question, mais jusqu’à présent, elles n’ont pas mené d’actions à long terme: 2</t>
  </si>
  <si>
    <t>Plusieurs personnes s’occupent de cette question, mais il existe peu de coordination entre elles et les actions menées ont été disparates 
et sans suite: 3</t>
  </si>
  <si>
    <t>Personne n’est clairement désigné pour s’occuper de la problématique: 4</t>
  </si>
  <si>
    <t>Régulièrement: 0</t>
  </si>
  <si>
    <t>De temps en temps: 1</t>
  </si>
  <si>
    <t>(Quasiment) jamais: 2</t>
  </si>
  <si>
    <t>Dans quelle mesure la question des risques psychosociaux est à l’agenda de ces réunions ?</t>
  </si>
  <si>
    <t>Oui, de telles interventions sont organisées régulièrement: 0</t>
  </si>
  <si>
    <t>Cela a parfois été organisé mais pas de manière systématique: 1</t>
  </si>
  <si>
    <t>Cela est déjà arrivé une fois, il y a peu de temps: 2</t>
  </si>
  <si>
    <t>Cela est déjà arrivé une fois, mais pas dans les dernières années: 3</t>
  </si>
  <si>
    <t>Non, l’entreprise n’a jamais prévu ce type d’activité: 4</t>
  </si>
  <si>
    <t>La ligne hiérarchique est-elle sensibilisée à la problématique des risques psychosociaux ?</t>
  </si>
  <si>
    <t>Cela a déjà fait l’objet de formations. Ces formations sont régulières : 0</t>
  </si>
  <si>
    <t>Une formation est prévue prochainement sur la question : 1</t>
  </si>
  <si>
    <t>Il n’a jamais été question d’une telle formation pour la ligne hiérarchique: 2</t>
  </si>
  <si>
    <t>Avez-vous connaissance de différences de traitement entre les travailleurs sur la base de caractéristiques personnelles (notamment à une prétendue race, la couleur de peau, l’ascendance de la personne, son origine nationale ou ethnique, sa nationalité, son sexe, son orientation sexuelle, son état civil, sa naissance, son âge, sa fortune, sa conviction religieuse ou philosophique, son état de santé actuel ou futur, un handicap, sa langue, sa conviction politique, une caractéristique physique ou génétique ou son origine sociale) ?</t>
  </si>
  <si>
    <t>Une personne ou un service s’occupe régulièrement de la problématique. Leur travail est soutenu par un groupe de travail qui mène des actions à long terme: 0</t>
  </si>
  <si>
    <t>Aucun plan d’action relatif aux risques psychosociaux n’existe dans l’entreprise, bien qu’une analyse des risques psychosociaux ait été effectuée : 2</t>
  </si>
  <si>
    <t>Aucun plan d’action relatif aux risques psychosociaux n’existe dans l’entreprise et aucune analyse des risques psychosociaux n’a été effectuée ces dernières années : 3</t>
  </si>
  <si>
    <t>Er bestaat geen actieplan ter bestrijding van de psychosociale risico’s, hoewel er wel een risicoanalyse op dit vlak werd uitgevoerd: 2</t>
  </si>
  <si>
    <t>Van 20 tot 39:</t>
  </si>
  <si>
    <t>U zit in het groen. Blijf evenwel de evolutie van de indicatoren opvolgen. Indien u 1 of 2 Knipperlichten heeft, besteed hier dan prioritair aandacht aan. Aan het voorkomen van psychosociale risico’s moet er elke dag gewerkt worden. Wij raden u aan om 
volgend jaar deze tabel opnieuw in te vullen.</t>
  </si>
  <si>
    <t>Van 40 tot 65:</t>
  </si>
  <si>
    <t>De 0 à 19:</t>
  </si>
  <si>
    <t>Vous êtes dans le vert. Restez cependant vigilant à l’évolution des indicateurs et, si vous avez 1 ou 2 indicateurs d’alerte, accordez-y une 
attention prioritaire. Il est important de prévenir les risques psychosociaux, c’est un travail de tous les jours.</t>
  </si>
  <si>
    <t>De 20 à 39:</t>
  </si>
  <si>
    <t>De 40 à 65:</t>
  </si>
  <si>
    <t>Kies uw taal/ Choisissez votre langue:</t>
  </si>
  <si>
    <t>Naar ons weten bestaan er geen maatregelen voor het geval een werknemer zou te kampen hebben met een verslavingsprobleem: 2</t>
  </si>
  <si>
    <t>Eén of meerdere personen zijn daar regelmatig mee bezig, maar tot nog toe heeft dat niet geleid tot acties op de langere termijn: 2</t>
  </si>
  <si>
    <t>Er bestaat geen actieplan ter bestrijding van de psychosociale risico’s in de onderneming en er werd in de loop van de laatste jaren ook geen risicoanalyse op dit vlak uitgevoerd: 3</t>
  </si>
  <si>
    <t>Les personnes, services ou instances chargés de la problématique des risques psychosociaux mènent-ils des actions concrètes sur le terrain  avec une perspective à long terme ?</t>
  </si>
  <si>
    <t xml:space="preserve"> Indien u meer informatie wenst over een bepaald knipperlicht, kan u in kolom XXXXX op de link klikken voor meer informatie 
over het desbetreffende knipperlicht. </t>
  </si>
  <si>
    <t>Sous-score</t>
  </si>
  <si>
    <t>Interpretatie</t>
  </si>
  <si>
    <t>Meer informatie</t>
  </si>
  <si>
    <t>Waarschuwing</t>
  </si>
  <si>
    <t>Plus d'informations</t>
  </si>
  <si>
    <t>Interprétation</t>
  </si>
  <si>
    <t>Bron</t>
  </si>
  <si>
    <t>Source</t>
  </si>
  <si>
    <t>Bijlage</t>
  </si>
  <si>
    <t>Attachement</t>
  </si>
  <si>
    <t>Avertissement</t>
  </si>
  <si>
    <t>Knipperlicht 13</t>
  </si>
  <si>
    <t>Indicateur d'alerte 13</t>
  </si>
  <si>
    <t>Knipperlicht 14</t>
  </si>
  <si>
    <t>Indicateur d'alerte 14</t>
  </si>
  <si>
    <t>Knipperlicht 15</t>
  </si>
  <si>
    <t>Indicateur d'alerte 15</t>
  </si>
  <si>
    <t>Deze gegevens kunnen worden verkregen bij het sociaal secretariaat of de personeelsdienst. In grotere ondernemingen is de frequentiegraad beschikbaar bij de IDPBW.</t>
  </si>
  <si>
    <t>Deze gegevens kunnen worden verkregen bij het sociaal secretariaat of de personeelsdienst.</t>
  </si>
  <si>
    <t xml:space="preserve">Deze gegevens zijn zeer moeilijk te verkrijgen en dienen ook vertrouwelijk behandeld te worden. </t>
  </si>
  <si>
    <t>Website van het Centrum voor de Gelijkheid van Kansen: http://www.diversiteit.be (zie het Lexicon discriminatie)</t>
  </si>
  <si>
    <t>Site internet du centre pour l’égalité des chances: http://www.diversite.be (voir Lexique discrimination)</t>
  </si>
  <si>
    <t xml:space="preserve">In grotere ondernemingen kan men de IDPBW consulteren. In kleinere ondernemingen kan men de EDPBW consulteren. </t>
  </si>
  <si>
    <t>Dans les grandes entreprises, on peut consulter le SIPPT. Dans les petites entreprises, on peut consulter le SEPPT.</t>
  </si>
  <si>
    <t>Deze gegevens kunnen worden verkregen bij het sociaal secretariaat of de personeelsdienst. In grotere ondernemingen kan men de IDPBW consulteren.</t>
  </si>
  <si>
    <t>Une condition importante pour la réussite de la prévention des risques psychosociaux au travail consiste dans le fait qu’une personne en particulier (un membre du management, le conseiller en prévention interne, le médecin du travail, …) ou un service en particulier (le SIPPT, le service du personnel, le service social) s’empare de cette problématique et mène des actions à long terme.</t>
  </si>
  <si>
    <t>D</t>
  </si>
  <si>
    <t>E</t>
  </si>
  <si>
    <t>F</t>
  </si>
  <si>
    <t>G</t>
  </si>
  <si>
    <t>H</t>
  </si>
  <si>
    <t>I</t>
  </si>
  <si>
    <t>J</t>
  </si>
  <si>
    <t>K</t>
  </si>
  <si>
    <t>L</t>
  </si>
  <si>
    <t>M</t>
  </si>
  <si>
    <t>N</t>
  </si>
  <si>
    <t>O</t>
  </si>
  <si>
    <t xml:space="preserve">Met dit Excel-formulier kan u de eerste module van de knipperlichtentool psychosociale risico's op het werk aanvullen. 
In het tabblad "Groups" kan u de verschillende afdelingen/diensten binnen uw onderneming benoemen onder de kolomhoofding "Legende groepen". 
In het tabblad "Data collection" kan u alvast de gegevens verzamelen vooraleer u met de werkgroep van start gaat. De cijfergegevens dienen ingegeven te worden in de geel gemarkeerde cellen; enkel in deze cellen kan u zelf wijzigingen maken. De overige cellen worden automatisch aangevuld met cijfergegevens. Vul de gegevens in in de kolom van het voorafgaande jaar. 
Ga vervolgens naar het tabblad van de verschillende afdelingen. Dit tabblad kan u gebruiken voor de bespreking van de thema's in de werkgroep. De knipperlichten worden automatisch berekend op basis van de invoer van de gegevens in het tabblad "Data collection". In de geel gemarkeerde cellen onder kolomhoofding "Aanpassing criterium" kan u de criteria verfijnen voor uw onderneming (enkel voor tabblad A). In de geel gemarkeerde cellen onder kolomhoofding "Bespreking thema's" kan u noteren wat voor elk van de thema's besproken werd en kunnen eventuele afspraken vastgelegd worden.
U kunt op de link met "Meer informatie" klikken om meer informatie te krijgen over het desbetreffende knipperlicht.
Tenslotte, in het tabblad "Graph" kan u via samenvattende grafieken de evolutie zien met betrekking tot de knipperlichten. </t>
  </si>
  <si>
    <t>Aantal emotionele uitbarstingen, huilbuien of woede-uitvallen op de arbeidsplaats, voor zover u bekend</t>
  </si>
  <si>
    <t xml:space="preserve">Deze gegevens vindt men in het “Register feiten door derden”, bijgehouden door de vertrouwenspersoon of de interne preventieadviseur. </t>
  </si>
  <si>
    <t xml:space="preserve">Knipperlichten psychosociale risico's op het werk </t>
  </si>
  <si>
    <t xml:space="preserve">Indicateur d'alerte des risques psychosociaux au travail </t>
  </si>
  <si>
    <t>Dit onderzoek wordt gefinancierd door de Minister van Sociale Zaken en Volksgezondheid in samenwerking met de Federale Overheidsdienst Werkgelegenheid, Arbeid en Sociaal overleg, in het kader van nieuwe initiatieven met betrekking tot burn-out.</t>
  </si>
  <si>
    <t>Cette recherche est financée par la ministre des affaires sociales et de la santé publique, en collaboration avec le Service Public Fédéral (SPF) Emploi, Travail et Concertation sociale, dans le cadre des nouvelles initiatives relatives au burnout.</t>
  </si>
  <si>
    <t>OUTIL - EXCEL</t>
  </si>
  <si>
    <t>Groep / Groupe</t>
  </si>
  <si>
    <t>Jaar / Année</t>
  </si>
  <si>
    <t>Ja / Oui</t>
  </si>
  <si>
    <t>Legende</t>
  </si>
  <si>
    <t>Légende</t>
  </si>
  <si>
    <t>Opgenomen</t>
  </si>
  <si>
    <t>Inclus</t>
  </si>
  <si>
    <t>Nee / Non</t>
  </si>
  <si>
    <t>Niet wijzigen!</t>
  </si>
  <si>
    <t>Ne modifiez pas!</t>
  </si>
  <si>
    <t>Voor de berekening van de frequentiegraad worden arbeidsongevallen die geen volledige dag afwezigheid tot gevolg hadden niet meegeteld.
Frequentiegraad = (Aantal arbeidsongevallen x 1.000.000) / Aantal gepresteerde arbeidsuren</t>
  </si>
  <si>
    <t>Dans le calcul du taux de fréquence, les accidents du travail qui n’ont donné lieu à aucune absence d’une journée complète ne doivent pas être pris en compte.
Taux de fréquence = (Nombre d'accidents de travail x 1.000.000) / Nombre d’heures prestées</t>
  </si>
  <si>
    <t>(Aantal arbeidsongevallen x 1.000.000) / Totaal aantal uren gepresteerd in de loop van het beschouwde jaar</t>
  </si>
  <si>
    <t>(Nombre d’accidents de travail x 1.000.000) / Nombre total d’heures prestées dans l’année prise en compte</t>
  </si>
  <si>
    <t>1. Arbeidsongevallen</t>
  </si>
  <si>
    <t>2. Absenteïsme wegens ziekte</t>
  </si>
  <si>
    <t>3. Personeelsverloop (turnover)</t>
  </si>
  <si>
    <t>5. Mogelijk schokkende gebeurtenissen voorgevallen op de arbeidsplaats en maatregelen die in dit verband werden genomen</t>
  </si>
  <si>
    <t>6. Emotionele incidenten</t>
  </si>
  <si>
    <t xml:space="preserve">7. Groepsconflicten </t>
  </si>
  <si>
    <t>8. Ongewenst gedrag door derden</t>
  </si>
  <si>
    <t>9. Musculoskeletale aandoeningen (MSA: rugpijn, tendinitis, …)</t>
  </si>
  <si>
    <t>10. Respect voor diversiteit in de onderneming</t>
  </si>
  <si>
    <t>12. Functioneren van de preventiedienst of van de persoon/personen met een opdracht op het vlak van de werkgebonden 
psychosociale risico’s</t>
  </si>
  <si>
    <t>13. Sociaal overleg rond de psychosociale risico’s</t>
  </si>
  <si>
    <t>14. Opleidingen en sensibiliserende acties met betrekking tot de psychosociale risico’s</t>
  </si>
  <si>
    <t>15. Bestaan van een actieplan ter bestrijding van de psychosociale risico’s</t>
  </si>
  <si>
    <t>10. Respect de la diversité au sein de l’entreprise</t>
  </si>
  <si>
    <t>12. Fonctionnement de la structure de prévention chargée de la problématique des risques psychosociaux au travail</t>
  </si>
  <si>
    <t>14. Formations et actions de sensibilisation concernant les risques psychosociaux</t>
  </si>
  <si>
    <t>15. Existence d’un plan d’action relatif aux risques psychosociaux</t>
  </si>
  <si>
    <t>1. Accidents du travail</t>
  </si>
  <si>
    <t>2. Absentéisme pour cause de maladie</t>
  </si>
  <si>
    <t>3. Taux de rotation (turnover)</t>
  </si>
  <si>
    <t>4. Demandes d’interventions psychosociales informelles ou formelles</t>
  </si>
  <si>
    <t>5. Evénements potentiellement traumatisants survenus au travail et mesures de prise en charge</t>
  </si>
  <si>
    <t>6. Incidents émotionnels</t>
  </si>
  <si>
    <t>7. Conflits d’équipe</t>
  </si>
  <si>
    <t>8. Faits de tiers</t>
  </si>
  <si>
    <t>Waar gegevens verzamelen?</t>
  </si>
  <si>
    <t>Où consulter les données?</t>
  </si>
  <si>
    <t xml:space="preserve">In het “Register feiten door derden”, bijgehouden door de vertrouwenspersoon of de interne preventieadviseur van de Interne Dienst voor Preventie en Bescherming. </t>
  </si>
  <si>
    <t>HOE DEZE EXCEL GEBRUIKEN?</t>
  </si>
  <si>
    <t>COMMENT UTILISER CET EXCEL ?</t>
  </si>
  <si>
    <t>Algemene regels</t>
  </si>
  <si>
    <t>Règles générales</t>
  </si>
  <si>
    <t>Onder de hoofding NEE / JA wordt bepaald of het om een knipperlicht gaat of niet.</t>
  </si>
  <si>
    <t>Sous la rubrique NON / OUI, il est déterminé s'il s'agit d'un indicateur d'alerte ou non.</t>
  </si>
  <si>
    <t>Tabblad "Naam groep/jaar"</t>
  </si>
  <si>
    <t>Voor elke groep die aangemaakt is in de legende verschijnt er een tabblad met die naam.</t>
  </si>
  <si>
    <t>Pour chaque groupe créé dans la légende, un onglet portant ce nom apparaît.</t>
  </si>
  <si>
    <t>Tabblad "Interpretation"</t>
  </si>
  <si>
    <t>Dit tabblad bevat meer informatie ter verduidelijking van de verschillende knipperlichten.</t>
  </si>
  <si>
    <t>Cet onglet contient plus d'informations pour clarifier les différents indicateurs.</t>
  </si>
  <si>
    <t>Tabblad "Graph"</t>
  </si>
  <si>
    <t>Module 2</t>
  </si>
  <si>
    <t>Deze Excel bevat een aantal achterliggende bewerkingen in de vorm van zogenaamde macros. Bij het openen van het Excel-document is het belangrijk om de macros te aanvaarden ("enable macros/ macro's inschakelen").</t>
  </si>
  <si>
    <t>Cet Excel contient un certain nombre d'opérations sous-jacentes sous la forme de macros. Lors de l'ouverture du document Excel, il est important d'accepter les macros ("enable macros/activer les macros").</t>
  </si>
  <si>
    <t>Tabblad "Groups - Years"</t>
  </si>
  <si>
    <t>Onglet « Groups - Years »</t>
  </si>
  <si>
    <t>Tabblad "Data collection"</t>
  </si>
  <si>
    <t>Onglet « Data collection »</t>
  </si>
  <si>
    <t>In dit tabblad kan u de gegevens die vóór de werkgroepbijeenkomst verzameld werden toevoegen.</t>
  </si>
  <si>
    <t>Cet onglet vous permet d'ajouter les informations recueillies avant la réunion du groupe de travail.</t>
  </si>
  <si>
    <t>Pour la plupart des indicateurs, ce calcul est effectué automatiquement. Pour les indicateurs 4 et 5, une évaluation séparée doit être effectuée. (Par exemple: Ces chiffres sont-ils anormalement élevés ?)</t>
  </si>
  <si>
    <t>Onglet « Nom du groupe/ de l'année »</t>
  </si>
  <si>
    <t>Dit tabblad kan gebruikt worden voor de bespreking van de desbetreffende groep of het desbetreffende jaar.</t>
  </si>
  <si>
    <t>Cet onglet peut être utilisé pour discuter le groupe ou l'année concerné(e).</t>
  </si>
  <si>
    <t>Wanneer u op de link met Meer informatie (kolom E) klikt, komt u terecht op het tabblad "Interpretation", waar u meer informatie over een specifiek knipperlicht kan vinden.</t>
  </si>
  <si>
    <t>Lorsque vous cliquez sur le lien Plus d'informations dans la colonne E, vous vous trouvez sur l'onglet « Interpretation », où vous pouvez trouver plus d'informations sur l'indicateur d'alerte correspondant.</t>
  </si>
  <si>
    <t>Kolom F bevat een (automatisch) overzicht van de parameters die een knipperlicht zijn en deze die geen knipperlicht zijn, op basis van de gegegevens die u hebt toegegevoegd aan het tabblad "Data collection".</t>
  </si>
  <si>
    <t>La colonne F indique automatiquement si le paramètre est un indicateur d'alerte ou non, en fonction des données saisies dans l'onglet « Data collection ».</t>
  </si>
  <si>
    <t>Onglet « Interpretation »</t>
  </si>
  <si>
    <t>Onglet « Graph »</t>
  </si>
  <si>
    <t>Dit tabblad bevat enkele grafieken met samenvattende cijfers van de verzamelde gegevens.</t>
  </si>
  <si>
    <t>Cet onglet contient quelques graphiques avec des chiffres récapitulatifs des données collectées.</t>
  </si>
  <si>
    <t xml:space="preserve">Met dit Excel-formulier kan u de tweede module van de knipperlichtentool psychosociale risico's op het werk aanvullen. </t>
  </si>
  <si>
    <t>Avec ce formulaire Excel, vous pouvez compléter le deuxième module de l'outil indicateur d'alerte des risques psychosociaux au travail.</t>
  </si>
  <si>
    <t>Een belangrijke voorwaarde voor het welslagen van de preventie van psychosociale risico’s op de arbeidsplek bestaat in het feit dat er een bepaald persoon (een kaderlid, de interne preventieadviseur, de arbeidsarts…) of een bepaalde dienst (de IDPBW, de personeelsdienst, de sociale dienst) de problematiek naar zich toe trekt en acties op de lange termijn aanstuurt.</t>
  </si>
  <si>
    <t>Existe-t-il dans l’entreprise une politique de gestion des risques psychosociaux liés au travail  ?</t>
  </si>
  <si>
    <t>Bestaat er binnen de onderneming een beleid omtrent psychosociale risico's op het werk?</t>
  </si>
  <si>
    <t>Er bestaat zo’n beleid, doch deze blijft dode letter: 1</t>
  </si>
  <si>
    <t>Zo’n beleid bestaat niet in onze onderneming: 2</t>
  </si>
  <si>
    <t>Il existe une telle politique, mais elle reste lettre morte : 1</t>
  </si>
  <si>
    <t>Il n’existe pas de politique générale dans l’entreprise : 2</t>
  </si>
  <si>
    <t>Een gebeurtenis kan potentieel traumatiserend zijn wanneer ze tot de dood of tot verwondingen kan leiden, of een bedreiging inhoudt voor de lichamelijke of psychische integriteit van de persoon die blootgesteld werd. Eveneens kan een dergelijke gebeurtenis bij iemand die slachtoffer of getuige was intense schrikreacties of gevoelens van afschuw of onmacht in de hand werken. Het gaat hier vaak om uitzonderlijke en/of negatieve gebeurtenissen van onvoorzienbare en oncontroleerbare aard.
Voorbeelden zijn een arbeidsongeval, een gewapende overval, een poging tot zelfdoding van een collega, fysieke agressie door een patiënt of ook wel psychologische agressie door een klant (zoals het dreigen met represailles).
Een schokkende gebeurtenis kan leiden tot een posttraumatisch stress-syndroom. De diagnose moet evenwel overgelaten worden aan een specialist (arts, psychiater, psycholoog…). Niet iedereen die blootgesteld werd aan een extreme gebeurtenis wordt daar per definitie door getraumatiseerd. Sommigen verwerken objectief vaststelbare afschuwelijke ervaringen zonder dat dit bij hen leidt tot klinische syndromen.</t>
  </si>
  <si>
    <t>U moet in bepaalde cellen zelf gegevens of informatie toevoegen. Deze cellen hebben een gele achtergrond. (Achter sommige cellen met een gele achtergrond zit een formule om de taal te bepalen. Deze mag u echter WEL overschrijven door hierin te noteren). De cellen met een witte achtergrond bevatten automatische berekeningen op basis van de eerder toegevoegde gegevens of informatie. Voeg zelf geen gegevens of informatie toe binnen de cellen met een witte achtergrond. Dit heeft namelijk als gevolg dat de formules overschreven worden, waardoor de berekeningen niet meer correct zijn.</t>
  </si>
  <si>
    <t>Met deze Excel kan u
  - de evolutie van de knipperlichten over de tijd nagaan binnen de ganse onderneming of binnen 1 afdeling / dienst / departement 
OF
  - verschillende afdelingen / diensten / departementen met elkaar vergelijken</t>
  </si>
  <si>
    <t>Als u op cel A1 klikt kan u via een uitklapbaar menu kiezen of u de analyse per jaar (jaar / année) of per afdeling / dienst / departement (groep / groupe) wil maken.</t>
  </si>
  <si>
    <t>Si vous cliquez sur la cellule A1, vous pouvez choisir dans un menu déroulant si vous voulez faire une analyse par année (jaar / année) ou par département ou service (groep / groupe).</t>
  </si>
  <si>
    <t xml:space="preserve">In kolom B kan u aangeven hoeveel groepen of jaartallen u met elkaar wilt vergelijken. Bijvoorbeeld, wanneer 3 groepen of 3 jaartallen vergeleken zullen worden, hoeft u alleen de eerste 3 groepen / jaartallen op JA te zetten. Deze groepen verschijnen dan in het tabblad "Data collection" en "Graph", en er verschijnt ook een afzonderlijk tabblad voor elk van deze groepen. </t>
  </si>
  <si>
    <t xml:space="preserve">Dans la colonne B, vous pouvez décider combien de groupes ou d’années seront comparé(e)s. Par exemple, lorsque 3 groupes ou 3 années sont comparé(e)s, seuls les 3 premie(è)r(e)s groupes / années doivent être défini(e)s en OUI. Ces groupes apparaissent alors dans les onglets « Data collection » et « Graph », et un onglet séparé pour chacun de ces groupes apparaît également. </t>
  </si>
  <si>
    <t>Vervolgens kan u in de legende de naam van de desbetreffende groep of het desbetreffende jaartal aanpassen. De ingegeven benamingen worden dan in alle tabbladen automatisch aangepast. Bijvoorbeeld, tabblad 'A' wordt 'Groep 1'. Het tabblad 'Groep 1' kan nu gebruikt worden voor de bespreking van de eerste groep.</t>
  </si>
  <si>
    <t>La légende peut ensuite être utilisée pour saisir le nom du groupe ou l'année en question. Les noms saisis sont alors automatiquement ajustés en tous onglets. Par exemple, l'onglet « A » devient « Groupe 1 ». L'onglet « Groupe 1 » peut maintenant être utilisé pour discuter du premier groupe.</t>
  </si>
  <si>
    <t>Voor de meeste knipperlichten gebeurt deze berekening automatisch. Voor knipperlicht 4 en 5 moet er een aparte evaluatie gemaakt worden. (Bijvoorbeeld: Zijn dit abnormaal hoge cijfers?)</t>
  </si>
  <si>
    <t xml:space="preserve">Per groep en per knipperlicht kan u de verzamelde gegevens in de daartoe voorziene cel invullen. Enkel voor de eerste 9 knipperlichten dient cijfermateriaal verzameld te worden. </t>
  </si>
  <si>
    <t>Pour chaque groupe et pour chaque indicateur, vous pouvez saisir les données collectées dans la cellule prévue. Seulement pour les 9 premiers indicateurs d'alerte, des données doivent être collectés.</t>
  </si>
  <si>
    <t>Wanneer u op de link met Meer informatie klikt in kolom C, komt u terecht op het tabblad "Interpretation", waar u meer informatie over een specifiek knipperlicht kan vinden.</t>
  </si>
  <si>
    <t>Evaluatie</t>
  </si>
  <si>
    <t>Évaluation</t>
  </si>
  <si>
    <t>In kolom D staan diepgaandere vragen ter evaluatie van het knipperlicht. Deze vragen dienen in de werkgroep besproken en gescoord te worden. De toegekende score kan ingevuld worden in kolom F. Op basis van deze subscores wordt automatisch een score per knipperlicht berekend in kolom G.</t>
  </si>
  <si>
    <t>In kolom C verschijnen de gegevens die ingevoerd werden in het tabblad "Data collection".</t>
  </si>
  <si>
    <t>La colonne C indique les données saisies dans l'onglet « Data collection ».</t>
  </si>
  <si>
    <t>La colonne D contient des questions plus détaillées pour évaluer l'indicateur d'alerte. Ces questions devraient être discutées et notées au sein du groupe de travail. Le score attribué peut être inscrit dans la colonne F. En fonction de ces sous-scores, un score par indicateur est automatiquement calculé dans la colonne G.</t>
  </si>
  <si>
    <t>In kolom H heeft u de ruimte om de bespreking van het desbetreffende knipperlicht te noteren.</t>
  </si>
  <si>
    <t>Dans la colonne H, vous avez l'espace pour noter la discussion sur l' indicateur correspondant.</t>
  </si>
  <si>
    <t>Kolom B beschrijft waar u de te verzamelen gegevens kan vinden.</t>
  </si>
  <si>
    <t>Kolom C geeft meer informatie over hoe u het desbetreffende knipperlicht kan interpreteren.</t>
  </si>
  <si>
    <t>Kolom D bevat voor enkele specifieke knipperlichten een verwijzing naar externe informatiebronnen.</t>
  </si>
  <si>
    <t>La colonne C fournit de plus amples renseignements sur la façon d'interpréter l'indicateur.</t>
  </si>
  <si>
    <t>Pour certains indicateurs spécifiques, la colonne D contient une référence à des sources externes consultables.</t>
  </si>
  <si>
    <t>De cijfers verschijnen automatisch op basis van de ingevoerde gegevens van het tabblad van de desbetreffende groep of van het desbetreffende jaar.</t>
  </si>
  <si>
    <t>9. MSA</t>
  </si>
  <si>
    <t>9. TMS</t>
  </si>
  <si>
    <t>10. DIVERSITEIT</t>
  </si>
  <si>
    <t>11. VERSLAVING</t>
  </si>
  <si>
    <t>12. SOCIAAL OVERLEG PSY</t>
  </si>
  <si>
    <t>13. PREVENTIEDIENST PSY</t>
  </si>
  <si>
    <t>14. OPLEIDINGEN PSY</t>
  </si>
  <si>
    <t>15. ACTIEPLAN PSY</t>
  </si>
  <si>
    <t>10. DIVERSITÉ</t>
  </si>
  <si>
    <t>11. ASSUÉTUDE</t>
  </si>
  <si>
    <t>12. CONCERTATION SOCIALE PSY</t>
  </si>
  <si>
    <t>13. SERVICE DE PRÉVENTION PSY</t>
  </si>
  <si>
    <t>14. FORMATIONS PSY</t>
  </si>
  <si>
    <t>15. PLAN D'ACTION PSY</t>
  </si>
  <si>
    <t>In de grafiek vanaf lijn 20 "Score knipperlichten" verschijnen de scores per knipperlicht, die in de werkgroep toegekend werden, met een vergelijking tussen verschillende groepen of over verschillende jaren.</t>
  </si>
  <si>
    <t>Le graphique de la ligne 20 « Score indicateurs d'alerte » montre les chiffres absolus des différents indicateurs, avec une comparaison entre différents groupes ou années.</t>
  </si>
  <si>
    <t>In de grafiek vanaf lijn 55 "Totaalscore" verschijnt de som van het aantal knipperlichten (max 65), met een vergelijking tussen verschillende groepen of over verschillende jaren.</t>
  </si>
  <si>
    <t>Dans le graphique de la ligne 26 « Score total » apparaît la somme du nombre d'indicateurs (max 65), avec une comparaison entre différents groupes ou années.</t>
  </si>
  <si>
    <t>Hoe is het gesteld met de evolutie van het aantal verzoeken tot interventies in de loop van de voorbije jaren?</t>
  </si>
  <si>
    <t>Zaten er tussen de formele en informele verzoeken tot interventie die in de loop van het voorgaande jaar werden geformuleerd klachten die verwezen naar discriminatie?</t>
  </si>
  <si>
    <t>Het aantal formele en informele verzoeken tot een psychosociale interventie, gericht aan de vertrouwenspersoon of de interne/externe preventieadviseur psychosociale aspecten</t>
  </si>
  <si>
    <t>verzoeken tot een psychosociale interventie</t>
  </si>
  <si>
    <t>Totaal aantal verzoeken tot (informele of formele) psychosociale interventies gericht aan de vertrouwenspersoon of de 
(interne of externe) preventieadviseur psychosociale aspecten</t>
  </si>
  <si>
    <t>4. Verzoeken tot formele of informele psychosociale interventies</t>
  </si>
  <si>
    <t>Hoe beoordeelt u de frequentiegraad van de arbeidsongevallen, gegeven de kenmerken van uw onderneming of afdeling / dienst / departement, de sector waarin u actief bent en haar omvang?</t>
  </si>
  <si>
    <t>Comment jugez-vous le taux de fréquence des accidents du travail dans votre entreprise ou département / service étant donné ses caractéristiques, son secteur d’activités et sa taille ?</t>
  </si>
  <si>
    <t>Hoe beoordeelt u het absenteïsme wegens ziekte, gegeven de kenmerken van uw onderneming of afdeling / dienst / departement, de sector waarin u actief bent en haar omvang?</t>
  </si>
  <si>
    <t>Hoe beoordeelt u het aantal verzoeken tot interventie, geformuleerd door de werknemers van uw onderneming of afdeling / dienst / departement, gegeven de sector waarin u actief bent, de samenstelling van uw personeelsbestand en de arbeidsomstandigheden?</t>
  </si>
  <si>
    <t>Hoe beoordeelt u het aantal musculoskeletale aandoeningen in uw onderneming of afdeling / dienst / departement, gegeven haar kenmerken en de sector waarin u actief bent?</t>
  </si>
  <si>
    <t>De onderneming of afdeling / dienst / departement maakt wel degelijk een onderscheid tussen werknemers op grond van kenmerken die niets te maken hebben met de arbeidsprestaties: 2</t>
  </si>
  <si>
    <t>De onderneming of afdeling / dienst / departement heeft hier geen problemen mee gehad: 0</t>
  </si>
  <si>
    <t>Hebben de werknemers van uw onderneming of afdeling / dienst / departement opleidingen kunnen volgen of werden zij benaderd door middel van sensibiliserende acties die rechtstreeks of onrechtstreeks verwijzen naar de psychosociale risico’s?</t>
  </si>
  <si>
    <t>Comment jugez-vous le taux d’absentéisme pour maladie dans votre entreprise ou département / service étant donné ses caractéristiques, son secteur d’activités et sa taille ?</t>
  </si>
  <si>
    <t>Comment jugez-vous le taux de rotation dans votre entreprise ou département / service étant donné ses caractéristiques, son secteur d’activités et sa taille ?</t>
  </si>
  <si>
    <t>Comment jugez-vous le nombre de demandes d’interventions psychosociales déposées par les travailleurs de votre entreprise ou département / service étant donné son secteur d’activités, la composition du personnel et les conditions de travail ?</t>
  </si>
  <si>
    <t>A votre connaissance, y a-t-il actuellement dans votre entreprise ou département / service, des travailleurs qui souffrent de troubles musculosquelettiques ?</t>
  </si>
  <si>
    <t>Comment jugez-vous le nombre de personnes atteintes de troubles musculosquelettiques dans votre entreprise ou département / service étant donné ses caractéristiques et son secteur d’activité ?</t>
  </si>
  <si>
    <t>L’entreprise ou département / service n’a pas dû faire face à de tels problèmes : 0</t>
  </si>
  <si>
    <t>L’entreprise ou département / service a dû quelques fois faire face à de tels problèmes : 1</t>
  </si>
  <si>
    <t>L’entreprise ou département / service a été régulièrement confronté(e) à de tels problèmes: 2</t>
  </si>
  <si>
    <t>Les membres de votre entreprise ou département / service ont-ils bénéficié de sessions de formation ou d’actions de sensibilisation concernant directement ou indirectement la question des risques psychosociaux ?</t>
  </si>
  <si>
    <t>Hoe beoordeelt u het verlooppercentage, gegeven de kenmerken van uw onderneming of afdeling / dienst / departement, de sector waarin u actief bent en haar omvang?</t>
  </si>
  <si>
    <t>Wij beschouwen het verlooppercentage als normaal/aanvaardbaar: 1</t>
  </si>
  <si>
    <t>Er bestaat zo’n beleid, waaraan concrete acties gekoppeld zijn: 0</t>
  </si>
  <si>
    <t>Il existe une telle politique générale, à laquelle des actions concrètes sont liées : 0</t>
  </si>
  <si>
    <t>In welke mate werden werknemers in de onderneming of afdeling / dienst / departement geconfronteerd met mogelijks schokkende gebeurtenissen in de loop van het voorgaande jaar, hetzij als getuige, hetzij als slachtoffer?</t>
  </si>
  <si>
    <t>Voor zover wij weten werden er geen werknemers geconfronteerd met een mogelijks schokkende gebeurtenis: 0</t>
  </si>
  <si>
    <t>Eén of meerdere werknemers werden blootgesteld aan een mogelijks schokkende gebeurtenis. De onderneming heeft hierop gepast gereageerd en gezorgd voor de nodige ondersteuning van de betrokken werknemer(s): 1</t>
  </si>
  <si>
    <t>Eén of meerdere werknemers werden blootgesteld aan een mogelijks schokkende gebeurtenis. De onderneming heeft hier niet adequaat op gereageerd en vond het onnodig om te zorgen voor de nodige ondersteuning van de betrokken werknemer(s): 2</t>
  </si>
  <si>
    <t>Zijn er, voor zover u weet, momenteel in uw onderneming of afdeling / dienst / departement werknemers die te kampen hebben met musculoskeletale aandoeningen?</t>
  </si>
  <si>
    <t>Hebt u er weet van dat werknemers verschillend behandeld worden om reden van persoonskenmerken (ras, huidskleur, afkomst van de persoon, nationale of etnische oorsprong, nationaliteit, geslacht, seksuele geaardheid, burgerlijke stand, geboorte, leeftijd, rijkdom, religieuze of filosofische overtuiging, huidige of toekomstige gezondheidstoestand, handicap, taal, politieke overtuiging, fysieke dan wel genetische kenmerken of sociale afkomst)?</t>
  </si>
  <si>
    <t>In welke mate worden de psychosociale risico’s en de maatregelen die op dit vlak worden overwogen besproken in de schoot van de vergaderingen van het CPBW, de ondernemingsraad of de syndicale delegatie? Indien geen van deze drie instanties bestaan: in welke mate komt deze problematiek aan bod in de diverse vergaderingen met de werknemers?</t>
  </si>
  <si>
    <t>Aantal interne mutaties op aanvraag van de betrokken werknemers</t>
  </si>
  <si>
    <t>Ja. Deze personen zijn bekend bij de werknemers, en het is voor iedereen duidelijk wat hun rol is: 0</t>
  </si>
  <si>
    <t>Ja. Deze personen zijn evenwel weinig bekend bij de werknemers, en het is weinig duidelijk wat hun rol is: 1</t>
  </si>
  <si>
    <t>Votre entreprise ou département / service a-t-elle/il dû faire face, au courant de l’année prise en compte, à des problèmes dus à la consommation d'alcool et d'autres drogues de la part du personnel ?</t>
  </si>
  <si>
    <t>De onderneming of afdeling / dienst / departement werd regelmatig geconfronteerd met deze problematiek: 2</t>
  </si>
  <si>
    <t>De onderneming of afdeling / dienst / departement heeft hiertegen enkele malen moeten optreden: 1</t>
  </si>
  <si>
    <r>
      <rPr>
        <u/>
        <sz val="11"/>
        <color theme="1"/>
        <rFont val="Arial"/>
        <family val="2"/>
      </rPr>
      <t xml:space="preserve">Website NL: </t>
    </r>
    <r>
      <rPr>
        <sz val="11"/>
        <color theme="1"/>
        <rFont val="Arial"/>
        <family val="2"/>
      </rPr>
      <t xml:space="preserve">
https://www.nbb.be/nl/balanscentrale/modellen-van-de-jaarrekening/modellen-van-sociale-balans
</t>
    </r>
    <r>
      <rPr>
        <u/>
        <sz val="11"/>
        <color theme="1"/>
        <rFont val="Arial"/>
        <family val="2"/>
      </rPr>
      <t xml:space="preserve">Website FR: </t>
    </r>
    <r>
      <rPr>
        <sz val="11"/>
        <color theme="1"/>
        <rFont val="Arial"/>
        <family val="2"/>
      </rPr>
      <t xml:space="preserve">
https://www.nbb.be/fr/centrale-des-bilans/etablir/modeles-des-comptes-annuels/bilan-social
</t>
    </r>
  </si>
  <si>
    <t xml:space="preserve">NOOT: De reden van afwezigheid (bijv. burn-out) is niet steeds gekend Ook is het onderscheid tussen werkstress, overspanning, depressie, burn-out, etc. niet zo eenduidig te maken. Als alternatief voor 'Aantal personen dat afwezig is geweest om redenen van burn-out' kan men dit knipperlicht benoemen als 'Absenteïsmecijfer waarbij 
er een vermoeden is van een psychische component'. </t>
  </si>
  <si>
    <t xml:space="preserve">Dit knipperlicht is zeer moeilijk in te schatten, voornamelijk in grote ondernemingen. Hierbij is het aangewezen de directe leidinggevenden of personeelsverantwoordelijken van een dienst / afdeling / departement te consulteren. Alternatieve indicatoren kunnen zijn : ervaren spanningen, stress, onwelzijn, etc. verkregen via een welzijnsbevraging. </t>
  </si>
  <si>
    <t>Dit knipperlicht is zeer moeilijk in te schatten, voornamelijk in grote ondernemingen. Deze gegevens kunnen worden gevraagd bij het sociaal secretariaat of de personeelsdienst. In grotere ondernemingen kan men de IDPBW of de medische dienst consulteren.</t>
  </si>
  <si>
    <t>Avec cet Excel, vous pouvez
  - surveiller l'évolution des indicateurs d'alerte dans le temps au sein de l'entreprise ou au sein d'un département / service 
OU
  - comparer des différents départements / services</t>
  </si>
  <si>
    <t>Oui. Ces personnes sont connues par les travailleurs et le rôle de ces personnes de confiance est clair pour chacun : 0</t>
  </si>
  <si>
    <t>Oui. Ces personnes sont désignées mais sont peu connues par les travailleurs. En outre, leur rôle n’est pas clair : 1</t>
  </si>
  <si>
    <t>Dans quelle mesure les travailleurs de votre entreprise ou département / service ont-ils été confrontés à des événements potentiellement traumatisants, aussi bien comme témoin que comme victime, au cours de l’année écoulée ?</t>
  </si>
  <si>
    <t>Il n’y a pas eu à notre connaissance de travailleurs confrontés à un événement potentiellement traumatisant : 0</t>
  </si>
  <si>
    <t>Un ou plusieurs travailleurs ont été confrontés à un évènement potentiellement traumatisant. L’entreprise a réagi et a pris soin de mettre en oeuvre un soutien pour le(s) travailleur(s) concerné(s) : 1</t>
  </si>
  <si>
    <t>Un ou plusieurs travailleurs ont été confrontés à un évènement potentiellement traumatisant. L’entreprise n’a pas réagi adéquatement et n’a pas pris soin de mettre en oeuvre un soutien pour le(s) travailleur(s) concerné(s) : 2</t>
  </si>
  <si>
    <t>Dans quelle mesure les risques psychosociaux et les mesures envisagées pour y remédier sont discutés au sein du CPPT, du conseil d’entreprise ou de la délégation syndicale ? Si aucun de ces trois organes n’existe : dans quelle mesure ces questions font-elles l’objet de discussions avec les travailleurs ?</t>
  </si>
  <si>
    <t xml:space="preserve">Dans le « Registre des faits de tiers », conservé par la personne de confiance ou le conseiller en prévention interne.
</t>
  </si>
  <si>
    <t>Emotionele incidenten verwijzen naar emotionele uitbarstingen, woede-uitbarstingen of huilbuien op de werkvloer.
Een dergelijke uitbarsting geeft op een bruuske manier aan dat de arbeidsomstandigheden niet meer te dragen zijn door een bepaald individu. Dit kan zich op uiteenlopende manieren manifesteren: door fysieke tekenen (zoals het trillen van de handen of duizeligheid) of mentale en emotionele symptomen (bv. een woede-aanval).</t>
  </si>
  <si>
    <t>Brochure FOD WASO: “Alcohol en andere drugs: handleiding voor een preventiebeleid op het werk – Psychosociale risico’s”.
De Nationale Arbeidsraad heeft een brochure omtrent CAO 100 gepubliceerd die kan teruggevonden worden op
de website.</t>
  </si>
  <si>
    <t xml:space="preserve">Brochure du SPF ETCS : « Alcool et autres drogues – Manuel pour une politique de prévention au travail ».
Le Conseil national du travail a publié une brochure à ce sujet. On la trouvera sur le site.
</t>
  </si>
  <si>
    <t>Zie de brochure van FOD WASO over de voorkoming van musculoskeletale aandoeningen, eveneens de 
websites.</t>
  </si>
  <si>
    <t xml:space="preserve">Voir les brochures du SPF ETCS sur la prévention des troubles musculosquelettiques, ainsi que les sites. 
</t>
  </si>
  <si>
    <t>Brochure van FOD WASO
“Van meningsverschil tot hyperconflict: Gids voor wie beroepsmatig tussenkomt en geconfronteerd wordt met conflicten en grensoverschrijdend gedrag op het werk”.</t>
  </si>
  <si>
    <t>Brochure du SPF ETCS : 
« Agir sur les souffrances relationnelles au travail : Manuel de l’intervenant confronté aux situations de conflit, de harcèlement et d’emprise au travail. »</t>
  </si>
  <si>
    <r>
      <rPr>
        <u/>
        <sz val="11"/>
        <color theme="1"/>
        <rFont val="Arial"/>
        <family val="2"/>
      </rPr>
      <t>Website NL</t>
    </r>
    <r>
      <rPr>
        <sz val="11"/>
        <color theme="1"/>
        <rFont val="Arial"/>
        <family val="2"/>
      </rPr>
      <t xml:space="preserve">:
https://www.beswic.be/nl/themas/psychosociale-risicos-psr/actiemiddelen-voor-de-werknemers
</t>
    </r>
    <r>
      <rPr>
        <u/>
        <sz val="11"/>
        <color theme="1"/>
        <rFont val="Arial"/>
        <family val="2"/>
      </rPr>
      <t>Website FR</t>
    </r>
    <r>
      <rPr>
        <sz val="11"/>
        <color theme="1"/>
        <rFont val="Arial"/>
        <family val="2"/>
      </rPr>
      <t>:
https://www.beswic.be/fr/themes/risques-psychosociaux-rps/moyens-daction-pour-les-travailleurs</t>
    </r>
  </si>
  <si>
    <r>
      <rPr>
        <u/>
        <sz val="11"/>
        <color theme="1"/>
        <rFont val="Arial"/>
        <family val="2"/>
      </rPr>
      <t>Website NL</t>
    </r>
    <r>
      <rPr>
        <sz val="11"/>
        <color theme="1"/>
        <rFont val="Arial"/>
        <family val="2"/>
      </rPr>
      <t xml:space="preserve">: 
Website van het Centrum voor de Gelijkheid van Kansen: http://www.unia.be/nl (zie het Lexicon discriminatie)
Website van het Instituut voor de Gelijkheid van Vrouwen en Mannen:
https://igvm-iefh.belgium.be/nl
</t>
    </r>
    <r>
      <rPr>
        <u/>
        <sz val="11"/>
        <color theme="1"/>
        <rFont val="Arial"/>
        <family val="2"/>
      </rPr>
      <t>Website FR</t>
    </r>
    <r>
      <rPr>
        <sz val="11"/>
        <color theme="1"/>
        <rFont val="Arial"/>
        <family val="2"/>
      </rPr>
      <t>: 
Site internet du Centre pour l’Égalité des Chances: 
http://www.unia.be/fr (voir Lexique discrimination)
Site internet de l'Institut pour l'Égalité des Femmes et des Hommes:
https://igvm-iefh.belgium.be/fr</t>
    </r>
  </si>
  <si>
    <t>Hier moet nagegaan worden in welke mate er sprake is van een globaal preventieplan (een strategisch document waarin de lange-termijndoelstellingen inzake het welzijn op het werk worden vastgelegd) en of er een jaarlijks actieplan (dat ter advisering aan het CPBW wordt voorgelegd) met betrekking tot de psychosociale risico’s voorhanden is en de acties die hierin vervat staan daadwerkelijk worden uitgevoerd en opgevolgd.
Voor kleinere ondernemingen moet er voor gezorgd worden dat er een document aanwezig is (eventueel een verslag van een vergadering) dat weergeeft welke verschillende interventies gepland werden en op welke termijn.</t>
  </si>
  <si>
    <t>Il s’agit de voir dans quelle mesure un plan global de prévention (un document stratégique qui reprend les objectifs à long terme en ce qui concerne le bien-être au travail) et un plan d’action annuel (présenté pour avis au CPPT) relatif aux risques psychosociaux existe, est réellement mis en oeuvre et fait l’objet d’un suivi.
Pour les plus petites entreprises, il faudra principalement veiller à ce qu’un document existe (éventuellement un rapport de réunion ou autre) qui consigne les différentes interventions planifiées et le délai dans lequel elles doivent être mises en oeuvre.</t>
  </si>
  <si>
    <t>Hier moeten in rekening gebracht worden conflicten binnen een bepaalde groep, tussen twee of meer personen onderling, tussen groepen werknemers maar ook tussen verschillende hiërarchische niveaus (bijvoorbeeld tussen een verantwoordelijke en zijn werknemerss). Alle vormen van conflict, groot en klein, kunnen hierbij in ogenschouw genomen worden.
Conflicten maken in iedere onderneming deel uit van de dagelijkse realiteit, hoewel ze niet altijd van problematische aard zijn. Ze kunnen de uitdrukking zijn van een gebrek aan overeenstemming dat snel kan opgelost worden tot ieders tevredenheid, maar kunnen eveneens escaleren tot veel schadelijkere en moeilijk onder controle te krijgen situaties.
Conflicten die kunnen leiden tot ernstige gezondheidsproblemen en een belangrijk disfunctioneren van de betrokkenen worden ook hyperconflicten genoemd. Deze doorgedreven conflicten hebben een negatieve impact op het cognitief, affectief en gedragsmatig functioneren, en worden gekenmerkt door fenomenen als de opdeling van het personeel in meerdere kampen en het stigmatiseren van individuen.</t>
  </si>
  <si>
    <t xml:space="preserve">In grotere ondernemingen is deze informatie terug te vinden in het jaarverslag van de IDPBW. In kleinere ondernemingen kunnen deze gegevens opgevraagd worden bij de EDPBW. De te contacteren personen zijn de vertrouwenspersonen, de interne preventieadviseur en de interne of externe preventieadviseur psychosociale 
aspecten.
Indien er een beleidsverklaring voor respectvolle communicatie op het werk bestaat, zou deze te vinden moeten zijn in het arbeidsreglement. 
Om na te gaan of de vertrouwenspersonen bekend zijn binnen de onderneming, kan men nagaan of er ooit een sensibilisatie ten aanzien van het voltallige personeel plaatsgevonden heeft hieromtrent, of nieuwe werknemerss 
hierover standaard worden geïnformeerd, of flyers/brochures ophangen of makkeljik toegankelijk zijn voor 
werknemerss, etc. </t>
  </si>
  <si>
    <t>Het verlooppercentage beschrijft de wisseling van het aantal effectieven in de onderneming. Het stemt overeen met het totale aantal aanwervingen en ontslagen (afdanking, vrijwillig ontslag, verbreking van de arbeidsovereenkomst tijdens de proefperiode) van werknemers gedurende een bepaalde periode (bv. één jaar). Er 
bestaan verschillende manieren om dit knipperlicht te berekenen. 
Bij het berekenen van deze percentages moeten pensioneringen, interne mutaties of verbrekingen van de arbeidsovereenkomst wegens invaliditeit (zoals gedefinieerd door het stelsel van de ziekteverzekering) of overlijden niet worden meegeteld. Anderzijds kan men al dan niet rekening houden met tijdelijke arbeidsovereenkomsten, uitzendkrachten (interimarissen) en jobstudenten, of met werkloosheid met bedrijfstoeslag (het vroegere brugpensioen). Het feit dat de betrokkene al dan niet op de loonlijst van de onderneming blijft staan kan hiervoor een criterium zijn.</t>
  </si>
  <si>
    <t>EXCEL - TOOL</t>
  </si>
  <si>
    <r>
      <rPr>
        <u/>
        <sz val="11"/>
        <color theme="1"/>
        <rFont val="Arial"/>
        <family val="2"/>
      </rPr>
      <t>Websites NL</t>
    </r>
    <r>
      <rPr>
        <sz val="11"/>
        <color theme="1"/>
        <rFont val="Arial"/>
        <family val="2"/>
      </rPr>
      <t xml:space="preserve">: https://fedris.be/nl/professional/privesector/statistieken/frequentie-en-ernstgraden
https://www.beswic.be/nl/themas/arbeidsongevallen
</t>
    </r>
    <r>
      <rPr>
        <u/>
        <sz val="11"/>
        <color theme="1"/>
        <rFont val="Arial"/>
        <family val="2"/>
      </rPr>
      <t>Websites FR</t>
    </r>
    <r>
      <rPr>
        <sz val="11"/>
        <color theme="1"/>
        <rFont val="Arial"/>
        <family val="2"/>
      </rPr>
      <t>: 
https://fedris.be/fr/professionnel/secteur-prive/statistiques/taux-de-frequence-et-de-gravite
https://www.beswic.be/fr/themes/accidents-du-travail</t>
    </r>
  </si>
  <si>
    <t>La survenance d'au moins une telle procédure en justice durant l’année écoulée</t>
  </si>
  <si>
    <t>La survenance d'au moins une telle demande d’intervention au cours de l’année écoulée</t>
  </si>
  <si>
    <t>Wij zijn er niet zeker van dat elke werknemer met een minder courante godsdienstige overtuiging, van een andere seksuele geaardheid, van vreemde afkomst, … in de praktijk altijd op dezelfde manier wordt behandeld als de andere collega’s: 1</t>
  </si>
  <si>
    <t>Heeft uw onderneming of afdeling / dienst / departement in de loop van het voorgaande jaar te maken gehad met problemen inzake het gebruik van alcohol, drugs, medicatie, … bij het personeel?</t>
  </si>
  <si>
    <t>Houdt de onderneming rekening met het bestaan van een mogelijke problematiek van middelenmisbruik (alcohol, drugs, medicatie, …) bij het personeel?</t>
  </si>
  <si>
    <t>Er bestaat geen standaard- of universele definitie van het absenteïsme. Evenmin is er consensus over de wijze waarop absenteïsmecijfers moeten worden geëvalueerd. Ondernemingen die hun eigen meeteenheden hebben ontwikkeld kunnen deze hier gebruiken. Indien dit niet het geval is, kan de volgende formule gebruikt worden:
Het absenteïsmepercentage wegens ziekte = (het aantal afwezigheidsdagen wegens ziekte x 100)/het totale aantal theoretisch te presteren dagen
Bij het berekenen van het absenteïsmepercentage moet geen rekening gehouden worden met afwezigheden te wijten aan arbeidsongevallen, ongevallen op de weg van en naar het werk, klein verlet, en bevallings- of ouderschapsverlof. Indien de werknemer op een bepaald moment het werk verliet om reden van ziekte, wordt deze dag eveneens niet meegerekend. Alleen afwezigheidsdagen gedurende het beschouwde jaar worden in rekening gebracht.
Eén van de redenen van absenteïsme kan burnout zijn:
Er bestaan nogal wat definities van de term “burn-out”, ook wel “professioneel uitputtingssyndroom” genoemd. Eveneens kan het verschillende vormen aannemen. Eenvoudig voorgesteld kan burn-out worden gedefinieerd als een extreme vorm van langdurige psychische vermoeidheid die wordt veroorzaakt door een professionele activiteit. Burn-out wordt gekenmerkt door drie symptomen: emotionele/mentale uitputting (men is zowel fysiek, emotioneel als intellectueel vermoeid), depersonalisatie (men neemt een afstandelijke en cynische houding tegenover de mensen voor wie men werkt) en verminderde prestaties (men heeft het gevoel dat men onvoldoende bekwaam en effectief is).
De diagnose van burn-out moet evenwel overgelaten worden aan een specialist (arts, psychiater, psycholoog, …).</t>
  </si>
  <si>
    <r>
      <t xml:space="preserve">Il n’existe pas de définition standard ou universelle de l’absentéisme. De même, il n’y a pas de consensus sur la manière d’évaluer le taux d’absentéisme. Les entreprises qui ont développé leur propre mesure peuvent l’utiliser ici. Si l’entreprise n’a pas développé un tel indice, elle peut utiliser la formule suivante :
Taux d’absentéisme = (Nombre total de journées d’absence pour raisons médicales x 100) / Nombre total de journées théoriques de travail
Dans le calcul de ce taux, il ne faut pas tenir compte des absences en raison d’un accident du travail, d’un accident sur le chemin du travail, les petits chômages, les congés parentaux ou de maternité, ni les absences qui surviennent à la suite d’une maladie qui intervient au cours d’une journée de travail déjà entamée. Seuls les jours d’absence de l’année examinée sont à prendre en compte.
</t>
    </r>
    <r>
      <rPr>
        <u/>
        <sz val="11"/>
        <color theme="1"/>
        <rFont val="Arial"/>
        <family val="2"/>
      </rPr>
      <t xml:space="preserve">Une des causes de l’absentéisme peut être le burnout:
</t>
    </r>
    <r>
      <rPr>
        <sz val="11"/>
        <color theme="1"/>
        <rFont val="Arial"/>
        <family val="2"/>
      </rPr>
      <t xml:space="preserve">
Il existe une multitude de définitions du burnout, appelé également syndrome d’épuisement professionnel. De même, le burnout peut prendre différentes formes. Toutefois, de manière simple, le burnout peut être défini comme une forme extrême de fatigue psychique de longue durée provoquée par l’activité professionnelle. Il se caractérise par trois symptômes: un épuisement émotionnel/mental (un état de fatigue physique, émotionnel ou cognitif), une dépersonnalisation (comportement distant et cynique à l’égard des personnes pour qui l’on travaille) et une diminution de l’accomplissement personnel (sentiment de ne plus être suffisamment compétent et efficace).
Un diagnostic de burnout doit être posé par un spécialiste (p.e., médecin, psychiatre, psychologue).</t>
    </r>
  </si>
  <si>
    <t>Aantal zelfdodingen en pogingen tot zelfdoding op de werkplaats of buiten de werkplaats maar die door de collega’s of door de familie geweten worden aan de arbeidssituatie</t>
  </si>
  <si>
    <t>Aantal incidenten uitgaande van derden (verbaal of fysiek geweld, of andere vormen van grensoverschrijdend gedrag vanwege personen van buiten de onderneming) waarvan de werknemers het slachtoffer zijn geworden</t>
  </si>
  <si>
    <t>11. Functioneringsproblemen ten gevolge van middelengebruik op de werkvloer en maatregelen die in dit verband werden genomen</t>
  </si>
  <si>
    <t>11. Problèmes dus à la consommation d'alcool et d'autres drogues au sein de l’entreprise et mesures prises</t>
  </si>
  <si>
    <t>Deze indicator peilt naar de uitvoering van een beleid inzake diversiteit en non-discriminatie  in de onderneming. Discriminatie kan betrekking hebben op leeftijd, burgerlijke staat, geboorte, vermogen, geloof of levensbeschouwing, politieke overtuiging, syndicale overtuiging, taal, huidige of toekomstige gezondheidstoestand, een beperking, een fysieke of genetische eigenschap, sociale afkomst, nationaliteit, zogenaamd ras, huidskleur, afkomst, nationale of etnische afstamming, geslacht, seksuele geaardheid, genderexpressie en genderidentiteit.
Er is sprake van rechtstreekse discriminatie wanneer het onderscheid dat gemaakt wordt op basis van een beschermd criterium (is één van  de hierbovenvermelde citeria) voor gevolg heeft dat, in een gelijkaardige situatie, één bepaald persoon ongunstiger wordt behandeld dan iemand anders, en waarbij er hiervoor geen enkele rechtvaardiging kan gegeven worden. Het kan hier bijvoorbeeld gaan om de weigering iemand aan te werven op basis van zijn land van oorsprong of om reden van zijn seksuele geaardheid.
Er is sprake van onrechtstreekse discriminatie wanneer een schikking, norm of handelswijze die ogenschijnlijk neutraal is, op basis waarvan een indirect onderscheid wordt gebaseerd, niet objectief kan worden gerechtvaardigd door een legitiem doel en de middelen om dit doel te realiseren niet geschikt en nodig zijn. De antidiscriminatiewet voorziet bijvoorbeeld dat het niet voorzien van redelijke aanpassingen voor personen met een beperking een indirecte vorm van discriminatie is.
Gelijke behandeling is een basisprincipe en de uiteindelijke bedoeling van de reglementering die discriminatie wil beteugelen (algemene wet, “antiracisme”wet, “antidiscriminatie”wet en “gender”wet).
Deze gegevens zijn gevoelig en dienen op een anonieme manier behandeld te worden.</t>
  </si>
  <si>
    <t>2. ABSENTEÏSME</t>
  </si>
  <si>
    <t>2. ABSENTÉISME</t>
  </si>
  <si>
    <t>3. Personeelsverloop</t>
  </si>
  <si>
    <t>3. Taux de rotation</t>
  </si>
  <si>
    <t>4. PSYCHOSOCIALE VERZOEKEN</t>
  </si>
  <si>
    <t>4. DEMANDES D'INTERVENTION PSYCHOSOCIALE</t>
  </si>
  <si>
    <t>5. SCHOKKENDE GEBEURTENISSEN</t>
  </si>
  <si>
    <t>5. ÉVÉNEMENTS TRAUMATISANTS</t>
  </si>
  <si>
    <t>Ce module permet une analyse plus profonde. Des indicateurs présents lors du Module 1 sont à nouveau abordés mais de manière plus approfondie. Des indicateurs liés à des politiques internes en matière de santé et de sécurité ont également été ajoutés.</t>
  </si>
  <si>
    <t>Dans certaines cellules, vous devez ajouter des données et des informations. Ces cellules ont un fond jaune. (Derrière certaines cellules jaunes se trouve une formule pour déterminer la langue. Toutefois, vous pouvez écraser ces données en annotant). Les cellules au fond blanc contiennent des calculs automatiques basés sur les données et les informations ajoutées. N'ajoutez pas de données ou d'informations à l'intérieur des cellules sur fond blanc. Les formules sont alors écrasées et les calculs ne sont plus corrects.</t>
  </si>
  <si>
    <t>Lorsque vous cliquez sur le lien Plus d'informations dans la colonne C, vous vous trouvez sur l'onglet « Interpretation », où vous pouvez trouver plus d'informations sur un indicateur spécifique.</t>
  </si>
  <si>
    <t>La colonne B indique où vous pouvez trouver les données à collecter.</t>
  </si>
  <si>
    <t>Les chiffres apparaissent automatiquement dans cet onglet en fonction des données saisies dans l'onglet du groupe ou de l'année concerné(e).</t>
  </si>
  <si>
    <t>En pratique, il n’est pas sûr que chaque travailleur qui a une croyance religieuse moins courante, une orientation sexuelle différente, ou une origine étrangère, etc. soit toujours traité comme les autres travailleurs: 1</t>
  </si>
  <si>
    <t>Des mesures (politique interne alcool et drogues) sont prévues au cas où de tels problèmes se présenteraient : 0</t>
  </si>
  <si>
    <t>Ces questions sont régulièrement abordées : 0</t>
  </si>
  <si>
    <t>Ces questions ne sont pas, peu abordées : 1</t>
  </si>
  <si>
    <t>Existe-t-il un plan d’action relatif aux risques psychosociaux dont le suivi est assuré ?</t>
  </si>
  <si>
    <t>Un tel plan d’action existe. Il est exécuté et son suivi est assuré : 0</t>
  </si>
  <si>
    <t>Un tel plan d’action a été rédigé mais il ne fait pas l’objet d’un suivi particulier : 1</t>
  </si>
  <si>
    <t>1. Auprès du service du personnel / le département RH, ou le service social.
2. Auprès des membres de la hiérarchie ou de l'employeur.</t>
  </si>
  <si>
    <t>1. Auprès des membres de la hiérarchie.
2. Auprès du service du personnel / le département RH, ou le service social.</t>
  </si>
  <si>
    <t>1. Auprès du service du personnel / le département RH, ou le service social.
2. Auprès des membres de la hiérarchie ou de l'employeur.
3. Auprès du conseiller en prévention-médecin du travail.</t>
  </si>
  <si>
    <t xml:space="preserve">1. Auprès des membres de la hiérarchie.
2. Auprès du service du personnel / le département RH, ou le service social.
3. Auprès de la personne de confiance ou le conseiller interne / externe en prévention aspects psychosociaux. 
</t>
  </si>
  <si>
    <t>1. Auprès du service du personnel / le département RH, ou le service social.
2. Auprès de la personne de confiance ou le conseiller interne / externe en prévention aspects psychosociaux. 
3. Auprès des membres de la hiérarchie.</t>
  </si>
  <si>
    <t>NOTE: La raison de l'absence n'est pas toujours connu. En plus, la distinction entre le stress au travail, le surmenage, le burn-out etc. n'est pas toujours claire. Comme alternative de 'Nombre de personnes ayant été absentes pour cause de burnout', on peut nommer cet indicateur comme 'Taux d'absentéisme où l'on soupçonne une composante psychique liée au travail.</t>
  </si>
  <si>
    <t>Le taux de rotation décrit le rythme de renouvellement des effectifs dans une entreprise. Il correspond au nombre cumulé d’entrées (embauches) et de départs (démissions, licenciements, départs pendant la période d’essai) de travailleurs durant une période donnée (par exemple, une année). Il existe plusieurs modes de calcul de ce taux.
Dans le calcul de ce taux, il ne faut pas prendre en compte les départs à la pension, les mutations internes, ni les départs pour cause d’invalidité au sens de la législation INAMI ou de décès. Par contre, il est possible de prendre en compte ou non les départs suites à la fin d’un contrat à durée déterminée (CDD), d’un contrat d’intérimaire, d’un contrat d’étudiant ou de chômage avec complément d’entreprise (autrefois appelé prépension). Un repère qui peut être utilisé est de savoir si le travailleur quitte ou non le payroll de l’entreprise.</t>
  </si>
  <si>
    <t>Pour cet indicateur, il faut tenir compte uniquement de faits entre les travailleurs. Les incidents avec des tiers (clients, patients, visiteurs…) sont traités dans l'indicateur d'alerte 8.
Il s’agit ici des demandes déjà visées dans l’indicateur d'alerte 7 du Module 1 (supra). Les travailleurs peuvent introduire une demande d’intervention psychosociale informelle auprès de la personne de confiance ou du conseiller en prévention aspects psychosociaux. La personne de confiance est une personne de l’entreprise qui occupe cette fonction à côté de sa fonction habituelle. Elle est disponible ‘en première ligne’ en cas de souffrances (conflits, harcèlement moral, stress…) mais uniquement pour le volet informel. La présence d’une personne de confiance n’est pas obligatoire mais elle est fortement recommandée, surtout dans les entreprises où le conseiller en prévention aspects psychosociaux appartient au service externe de prévention et de protection au travail. L’intervention psychosociale informelle consiste en la recherche d’une solution par le biais, notamment:
a) d’entretiens comprenant l’accueil, l’écoute active et le conseil;
b) d’une intervention auprès d’une autre personne de l’entreprise, notamment auprès d’un membre de la ligne hiérarchique;
c) d’une conciliation entre les personnes impliquées moyennant leur accord.
NOTE: La présence de demandes d'intervention psychosociales informelles peut également indiquer qu'il existe une ouverture au sein de l'entreprise pour discuter de questions psychosociales, et n'est donc pas nécessairement un point d'attention.</t>
  </si>
  <si>
    <t>1. Auprès du conseiller en prévention (sécurité) du Service Interne de Prévention et de Protection, qui peut consulter le rapport annuel. 
2. Auprès de l'employeur.</t>
  </si>
  <si>
    <t xml:space="preserve">1. Auprès du conseiller en prévention (sécurité) du Service interne de prévention et de protection, qui peut consulter le rapport annuel. 
2. Auprès de la personne de confiance ou le conseiller interne / externe en prévention aspects psychosociaux. </t>
  </si>
  <si>
    <t>1. Auprès du conseiller en prévention (sécurité) du Service Interne de Prévention et de Protection, qui peut consulter le rapport annuel. 
2. Auprès des membres de la hiérarchie ou du service du personnel / le département RH, ou le service social.
3. Auprès de l'employeur.</t>
  </si>
  <si>
    <t>1. Auprès du conseiller en prévention (sécurité) du Service Interne de Prévention et de Protection.
2. Auprès du service du personnel / le département RH, ou le service social.
3. Auprès du conseiller interne / externe en prévention aspects psychosociaux.
4. Auprès des travailleurs et des membres de la hiérarchie.</t>
  </si>
  <si>
    <t>1. Auprès du conseiller en prévention (sécurité) du Service Interne de Prévention et de Protection.
2. Auprès du conseiller interne / externe en prévention aspects psychosociaux.</t>
  </si>
  <si>
    <t>Sont pris en compte ici les conflits au sein d’une équipe, entre deux ou plusieurs personnes, les conflits entre équipes ainsi que les conflits entre différents niveaux hiérarchiques (par exemple entre un supérieur et son équipe). Tous les types de conflits, petits et grands, peuvent être pris en compte.
Les conflits font partie de la réalité quotidienne de chaque entreprise, bien qu’ils ne soient pas toujours problématiques. Ils peuvent ainsi s’exprimer comme un désaccord pouvant être rapidement résolu à la satisfaction de chacun, mais peuvent également s’envenimer pour devenir des situations beaucoup plus dommageables et délicates à gérer.
On peut également parler d’hyperconflits à propos de conflits qui sont à la source de souffrances et de dysfonctionnements importants. Il s’agit de conflits exacerbés du point de vue cognitif, affectif et comportemental, caractérisés par des phénomènes comme la scission du milieu de travail en camps opposés et la stigmatisation d’individus.</t>
  </si>
  <si>
    <t>Il s’agit ici de faits par lesquels un travailleur, dans le cadre de son travail, est agressé verbalement ou physiquement par une personne qui n’appartient pas au personnel de l’entreprise (clients, usagers, visiteurs, patients, élèves, parents d’élève, étudiants…).
Il convient ici de prendre également en compte le harcèlement moral ou sexuel causé par un tiers à un travailleur de l’entreprise.</t>
  </si>
  <si>
    <t>1. Auprès du conseiller interne prévention (sécurité) du Service Interne de Prévention et de Protection.
2. Auprès du service du personnel / le département RH, ou le service social.
3. Auprès du conseiller en prévention-médecin du travail. 
4. Auprès du conseiller en prévention-ergonome</t>
  </si>
  <si>
    <t>Cet indicateur est en lien avec la mise en oeuvre d’une politique de diversité et de non-discrimination au sein de l’entreprise. La discrimination peut notamment être liée à l'âge d'une personne, son état civil, sa naissance, sa fortune, sa conviction religieuse ou philosophique, sa conviction politique, sa conviction syndicale, sa langue, son état de santé actuel ou futur, un handicap, une caractéristique physique ou génétique, son origine sociale, son origine nationale, son prétendue race, la couleur de peau, l’ascendance de la personne, son origine nationale ou ethnique, son sexe, son orientation sexuelle, identité et expression du genre. 
Il est question de discrimination directe lorsqu’une distinction directe fondée sur un critère protégé a pour conséquence qu’une personne est traitée moins favorablement qu’une autre personne en situation comparable et lorsqu’aucune justification ne peut être donnée à cet effet. Il s’agit par exemple du refus d’engager une personne en raison de son origine ou en raison de son orientation sexuelle.
Il est question de discrimination indirecte lorsqu’une norme ou façon d’agir apparemment neutre sur laquelle la distinction indirecte est fondée, ne peut être objectivement justifiée par un but légitime et que les moyens de réaliser cet objectif ne sont pas appropriés et nécessaires. Par exemple, la Loi anti-discrimination prévoit que le fait de ne pas mettre en place les aménagements raisonnables pour les personnes handicapées contient une forme indirecte de discrimination.
Une égalité de traitement constitue un principe de base et l’objectif de la réglementation contre la discrimination (Loi générale, « loi antiracisme », loi « antidiscrimination » et loi « genre »).
Ces données sont délicates et doivent être traitées de manière anonyme.</t>
  </si>
  <si>
    <t>Il s’agit de prendre en compte les comportements liés à la consommation de substances psychoactives (alcool, cannabis, amphétamines ou autres drogues, médicaments psychoactifs tels que les somnifères, les calmants, les antidépresseurs et les antalgiques) uniquement si cette consommation a entraîné des conséquences négatives sur l’efficacité et la sécurité au travail. Les dysfonctionnements sur le lieu de travail peuvent apparaître à différents niveaux: la psychomotricité, les fonctions cognitives, les changements d’humeur, le comportement et les relations avec les autres.
Exemples de dysfonctionnements: une mauvaise manoeuvre d’un véhicule de chantier par un travailleur, une moindre vigilance d’un opérateur en salle de contrôle, une dispute entre collègues suite à une réunion de midi trop arrosée.
Remarquons que la possibilité d’une dépendance à internet peut être incluse, dans la mesure où cela poserait problème pour le fonctionnement au travail.
Des cadres réglementaires existent par rapport à la consommation d’alcool et de drogue sur le lieu de travail: la législation sur le bien-être (secteurs public et privé) et la convention collective de travail (CCT) n°100 (uniquement pour le secteur privé). Selon la CCT 100, les entreprises du secteur privé sont obligées d’inclure une disposition relative à une politique de prévention en matière d’alcool et de drogues dans leur règlement de travail. 
Ces données sont délicates et doivent être traitées de manière anonyme.</t>
  </si>
  <si>
    <t>Hier moeten gedragingen in rekening gebracht worden die verband houden met gebruik van psychoactieve stoffen (alcohol, cannabis, amfetamines of andere drugs, psychoactieve medicamenten zoals slaap- of kalmeringsmiddelen, antidepressiva en pijnstillers), op voorwaarde dat het gebruik ervan negatieve gevolgen heeft voor de prestaties en de veiligheid op het werk. Dit disfunctioneren op de arbeidsplek kan zich op meerdere niveaus uiten: psychomotorische vaardigheden, cognitieve functies, stemmingswisselingen, het gedrag tegenover en de relaties met anderen.
Voorbeelden van disfunctioneren zijn: fouten bij het besturen van een werfmachine, afname van de waakzaamheid van een operator in een controlekamer, een dispuut tussen collega’s na een lunchvergadering waar alcohol geserveerd werd.
Onder dit Knipperlicht kan ook een internetverslaving vallen, in de mate waarin dit tot problemen leidt bij de beroepsuitoefening.
Met betrekking tot het gebruik van alcohol en drugs op het werk is er een reglementair kader in werking: de wetgeving betreffende het welzijn (publieke en private sector) en de collectieve arbeidsovereenkomst CAO nr. 100 (uitsluitend van toepassing op de private sector). Op grond van de CAO 100 zijn ondernemingen uit de private sector ertoe verplicht om in hun arbeidsreglement een clausule op te nemen met betrekking tot een preventief beleid inzake alcohol en drugs.
Deze gegevens zijn gevoelig en dienen op een anonieme manier behandeld te worden.</t>
  </si>
  <si>
    <t>1. Auprès de l'employeur.
2. Auprès du conseiller en prévention (sécurité) du Service Interne de Prévention et de Protection.
3. Auprès du service du personnel / le département RH, ou le service social.
4. Auprès de la personne de confiance ou le conseiller interne / externe en prévention aspects psychosociaux.</t>
  </si>
  <si>
    <t>13. Concertation sociale à propos des risques psychosociaux</t>
  </si>
  <si>
    <t>Une approche participative est essentielle si l’entreprise veut traiter avec succès les RPS. La réglementation belge est également formelle sur ce point: tous les aspects qui appartiennent au bien-être sur le lieu de travail doivent faire l’objet d’une concertation sociale entre employeurs et travailleurs. Cela se traduit particulièrement par la concertation sociale au sein du CPPT ou/et du conseil d’entreprise (CE). Même pour les plus petites entreprises qui n’ont pas ce type d’organes, il est important de veiller à la concertation sociale: elle peut avoir lieu pendant les réunions d’équipe ou d’autres réunions où les travailleurs et de la direction sont présents.</t>
  </si>
  <si>
    <t>Een participatieve aanpak is essentieel indien de onderneming met succes de psychosociale risico’s wil aanpakken. Ook de Belgische reglementering is hierin formeel: alle aspecten behorende tot het welzijn op de werkplaats moeten het voorwerp uitmaken van het sociaal overleg tussen werkgever en werknemer. Dit vertaalt zich veelal in het sociaal overleg in de schoot van het Comité voor Preventie en Bescherming op het Werk en/of de Ondernemingsraad (OR). Maar ook in kleinere ondernemingen zonder deze gevestigde overlegorganen is overleg tussen werkgever en werknemer belangrijk: dit kan dan gebeuren tijdens werkoverleg-vergaderingen of andere bijeenkomsten waar werknemers en verantwoordelijken van de directie aanwezig zijn.</t>
  </si>
  <si>
    <t>Les interventions réussies en matière de RPS sont souvent un savant équilibre entre une approche structurelle (par exemple, une adaptation des conditions de travail ou de l’organisation de travail) et des actions qui sont dirigées directement vers les travailleurs. Ces dernières prennent souvent la forme de sessions de formation et d’actions de sensibilisation.
Il s’agit de prendre en compte à la fois les formations et sensibilisations destinées aux cadres (par exemple, une formation pour apprendre à reconnaitre les signes précurseurs de stress ou de burnout) et celles destinées aux travailleurs (par exemple, des séances pour apprendre des exercices de relaxation, ou pour apprendre à gérer l’agressivité d’un client).</t>
  </si>
  <si>
    <t>Dans les grandes entreprises, ces informations sont disponibles dans le rapport annuel du SIPPT. Dans les petites entreprises, ces informations peuvent être demandées au SEPPT. Les personnes à contacter sont les personnes de confiance, le conseiller en prévention interne ou le conseiller en prévention aspects psychosociaux (interne ou externe).
S'il existe une déclaration de principe concernant la communication respectueuse au travail, il se trouve dans les règlements de travail.
Pour savoir si les personnes de confiance sont connues dans l'entreprise, on peut vérifier s'il y en a jamais eu une sensibilisations à l'ensemble du personnel, si les nouveaux employés ont été informés à ce sujet, si des dépliants ou brochures sont suspendus ou facilement accessibles pour les employés, etc.</t>
  </si>
  <si>
    <t>Cet indicateur est difficile à estimer, en particulier dans les grandes entreprises. Il est recommandé de consulter les chefs directs ou les responsables du personnel d'un service ou département. Des indicateurs alternatifs peuvent être : des tensions, le stress, le mal-être, etc. qui sont obtenus pas une enquête sur le bien-être au travail.</t>
  </si>
  <si>
    <t>On retrouve ses données dans le « Registre des faits de tiers », conservé par la personne de confiance ou le conseiller en prévention interne.</t>
  </si>
  <si>
    <t>Deze indicator is zeer moeilijk in te schatten, voornamelijk in grote ondernemingen. Deze gegevens kunnen worden verkregen bij het sociaal secretariaat of de personeelsdienst. In grotere ondernemingen kan men de IDPBW consulteren.</t>
  </si>
  <si>
    <t>Werkgebonden musculoskeletale aandoeningen (MSA) zijn een verzamelnaam voor aandoeningen van de musculoskeletale lichaamsstructuren (spieren, gewrichten, pezen, ligamenten en zenuwen). Zij kunnen de bovenste en onderste ledematen aantasten maar ook de rug en de nek. Zij zijn het gevolg van een combinatie van biomechanische, omgevings-, psychosociale, organisatorische en persoonlijke factoren.
Deze symptomen zijn te wijten aan de “overbelasting” van bepaalde lichaamsdelen.
MSA veroorzaken pijn en spanningen die het beroeps- en persoonlijke leven van de werknemer sterk kunnen beïnvloeden. Wanneer te lang wordt gewacht met ingrijpen, worden de aandoening erger en wordt de beweeglijkheid sterk beperkt. Na verloop van tijd kunnen deze letsels onomkeerbaar worden.
Beroepsgebonden MSA worden traditioneel geassocieerd met het manueel hanteren van lasten (met inbegrip van het duwen en trekken), en ook het verplaatsen van personen in een zorginstelling, het onderhevig zijn aan trillingen, ongunstige lichaamshoudingen (ook tijdens administratieve bezigheden) en kort-cyclisch werk (zoals inpakarbeid).
Voorbeelden zijn: rugpijn, tendinitissen,…
Deze gegevens zijn gevoelig en dienen op een anonieme manier behandeld te worden.</t>
  </si>
  <si>
    <t>Les troubles musculosquelettiques (TMS) rassemblent les affections aux structures musculosquelettiques du corps (muscles, articulations, tendons, ligaments et nerfs). Ils peuvent toucher les membres supérieurs et inférieurs mais aussi le dos et la nuque. Ils résultent d’une combinaison de facteurs biomécaniques, environnementaux, psychosociaux, organisationnels et personnels.
Ces symptômes sont dus à la « surcharge » de travail de ces régions.
Les TMS génèrent douleurs et contraintes qui peuvent fortement influencer la vie professionnelle et privée du travailleur. Sans une prise en charge rapide, la maladie s’aggrave et rend la réalisation de certains mouvements impossible. Avec le temps, certaines lésions peuvent devenir irréversibles.
Les TMS liés au travail sont généralement associés à la manutention de charges (y compris en les poussant et en les tirant), ainsi que le déplacement de personnes dans un établissement de santé, l’exposition aux vibrations, les postures corporelles néfastes (également lors de travaux administratifs) et les travaux réalisés avec des cycles très courts (tels qu’un travail d’emballage).
Ce sont, par exemple: mal au dos, des tendinites,…
Ces données sont délicates et doivent être traitées de manière anonyme.</t>
  </si>
  <si>
    <t>Avec ce formulaire Excel, vous pouvez compléter le premier module de l'outil indicateur d'alerte des risques psychosociaux au travail.
Dans l'onglet « Groups », vous pouvez nommer les différents départements/services sous l'entête de colonne « Légende des groupes ».
Dans l'onglet « Data collection », vous pouvez déjà collecter les données avant de commencer avec le groupe de travail. Les données numériques doivent être entrées dans les cellules marquées en jaune; vous ne pouvez apporter que des modifications vous-même dans ces cellules. Les autres cellules sont automatiquement complétées par des données numériques. Entrez les données dans la colonne de l'année précédente.
Ensuite, allez à l'onglet des départements/services différents. Vous pouvez utiliser ces onglets pour discuter les thèmes en groupe de travail. Les indicateurs sont automatiquement calculés en fonction de l'entrée des données numériques dans l'onglet « Data collection ». Dans les cellules marquées en jaune sous l'entête de colonne « Ajustement du critère », vous pouvez affiner les critères de votre entreprise (seulement pour l'onglet A). Dans les cellules marquées en jaune sous l'entête de colonne « Discussion du thème », vous pouvez noter ce qui a été discuté pour chacun des thèmes et les accords possibles peuvent être enregistrés.
Vous pouvez cliquer sur le lien « Plus d'informations » pour obtenir plus d'informations sur l'indicateur d'alerte concerné.
Enfin, dans l'onglet « Graph », vous pouvez voir l'évolution des indicateurs d'alerte avec des graphiques sommaires.</t>
  </si>
  <si>
    <t>Les travailleurs peuvent introduire une demande d’intervention psychosociale formelle auprès du conseiller en prévention aspects psychosociaux. L’objectif de cette intervention consiste à demander à l’employeur de prendre des mesures de prévention appropriées. La situation décrite par le travailleur peut avoir trait à des risques principalement collectifs (qui touchent plusieurs travailleurs) ou principalement individuel (seul le demandeur est concerné par le risque). Selon la qualification de la demande, des procédures spécifiques seront d’application. 
La violence au travail se définit comme toute situation où un travailleur est menacé ou agressé psychiquement ou physiquement lors de l’exécution du travail.
Le harcèlement moral au travail est défini comme un ensemble abusif de plusieurs conduites similaires ou différentes, externes ou internes à l’entreprise ou l’institution, qui se produisent pendant un certain temps, qui ont pour objet ou pour effet de porter atteinte à la personnalité, la dignité ou l’intégrité physique ou psychique d’une personne lors de l’exercice de son travail, de mettre en péril son emploi ou de créer un environnement intimidant, hostile, dégradant, humiliant ou offensant et qui se manifestent notamment par des paroles, des intimidations, des actes, des gestes ou des écrits unilatéraux. 
Le harcèlement sexuel au travail se définit comme tout comportement non désiré verbal, non verbal ou corporel à connotation sexuelle et qui, volontairement ou non, porte atteinte à l’équilibre psychologique ou à l’environnement de travail.
Les coordonnées du conseiller en prévention aspects psychosociaux doivent être mentionnées dans le règlement de travail.</t>
  </si>
  <si>
    <t>Un événement devient potentiellement traumatisant lorsqu’il comporte des risques de menaces pour la vie et/ou des risques de blessures et/ou lorsque l’intégrité physique ou psychologique a été menacée. Cet événement doit également provoquer, dans le chef de la personne qui en a été victime ou témoin, une peur intense, un sentiment d’horreur ou un sentiment d’impuissance. Il s’agit souvent d’événements exceptionnels, négatifs, imprévisibles et incontrôlables.
Il peut, par exemple, s’agir d’un accident de travail qui aurait particulièrement marqué le personnel, un vol à main armée, la tentative de suicide d’un collègue, l’agression physique par un patient, ou encore l’agression psychologique (tels que des menaces de représailles) par un client. 
Un événement potentiellement traumatisant peut mener à un syndrome de stress posttraumatique. Toutefois, ce diagnostic est à établir par un spécialiste (médecin, psychiatre, psychologue...). Toutes les personnes qui ont été exposées à un événement extrême ne sont pas nécessairement traumatisées. Certains vivent des expériences horribles sans développer de syndromes cliniques.</t>
  </si>
  <si>
    <t>1. Auprès des syndicalistes, du Comité pour la Prévention et la Protection au Travail et/ou du Conseil d'Entreprise. 
2. Auprès des travailleurs et de l'employeur.</t>
  </si>
  <si>
    <t>Vous êtes dans l’orange. Il est nécessaire de lire le « Guide pour la prévention des risques psychosociaux au travail » (peut être consulté sur le site https://www.emploi.belgique.be/fr/publications/guide-pour-la-prevention-des-risques-psychosociaux-au-travail), de faire une analyse approfondie des risques psychosociaux et d’élaborer un plan d’action. Faites particulièrement attention aux indicateurs d’alerte relevés. 
N’oubliez pas de remplir ce tableau l’année prochaine !</t>
  </si>
  <si>
    <t>Vous êtes dans le rouge. Il est grand temps de lire le «Guide pour la prévention des risques psychosociaux au travail»(peut être consulté sur le site https://www.emploi.belgique.be/fr/publications/guide-pour-la-prevention-des-risques-psychosociaux-au-travail) et de faire une analyse approfondie des risques psychosociaux ! Il importe de rédiger un plan d’action. 
Nous vous conseillons de faire appel aux personnes 
compétentes pour vous aider comme un conseiller en prévention aspects psychosociaux, le médecin du travail ou d’autres experts. Vous
pouvez vous référer aux outils proposés sur le site du SPF Emploi, Travail et Concertation sociale.
www.emploi.belgique.be</t>
  </si>
  <si>
    <t xml:space="preserve">1. Bij de interne preventieadviseur (veiligheid) van de Interne Dienst voor Preventie en Bescherming, die het jaarverslag kan consulteren. 
2. Bij de werkgever. </t>
  </si>
  <si>
    <t>1. Bij de personeelsdienst / HR of sociale dienst.
2. Bij de leden van de hiërarchische lijn of de werkgever.</t>
  </si>
  <si>
    <t xml:space="preserve">1. Bij de interne preventieadviseur (veiligheid) van de Interne Dienst voor Preventie en Bescherming, die het jaarverslag kan consulteren. 
2. Bij de vertrouwenspersoon of de interne / externe preventieadviseur psychosociale aspecten. </t>
  </si>
  <si>
    <t>1. Bij de leden van de hiërarchische lijn.
2. Bij de personeelsdienst / HR of sociale dienst.</t>
  </si>
  <si>
    <t>1. Bij de leden van de vakbond, de Ondernemingsraad en/of het Comité voor Preventie en Bescherming op het Werk.
2. Bij de werknemers zelf en bij de werkgever.</t>
  </si>
  <si>
    <t>1. Bij de interne preventieadviseur (veiligheid) van de Interne Dienst voor Preventie en Bescherming. 
2. Bij de interne / externe preventieadviseur psychosociale aspecten.</t>
  </si>
  <si>
    <t xml:space="preserve">1. Bij de personeelsdienst / HR of sociale dienst.
2. Bij de leden van de hiërarchische lijn of de werkgever.
3. Bij de preventieadviseur arbeidsarts. </t>
  </si>
  <si>
    <t xml:space="preserve">1. Bij de interne preventieadviseur (veiligheid) van de Interne Dienst voor Preventie en Bescherming. 
2. Bij de leden van de hiërarchische lijn en/of de personeelsdienst / HR of sociale dienst.
3. Bij de werkgever. </t>
  </si>
  <si>
    <t xml:space="preserve">1. Bij de leden van de hiërarchische lijn.
2. Bij de personeelsdienst / HR of sociale dienst.
3. Bij de vertrouwenspersoon of de interne / externe preventieadviseur psychosociale aspecten. 
</t>
  </si>
  <si>
    <t>1. Bij de personeelsdienst / HR of sociale dienst.
2. Bij de vertrouwenspersoon of de interne / externe preventieadviseur psychosociale aspecten.
3. Bij de leden van de hiërarchische lijn.</t>
  </si>
  <si>
    <t xml:space="preserve">1. Bij de interne preventieadviseur (veiligheid) van de Interne Dienst voor Preventie en Bescherming. 
2. Bij de leden van de hiërarchische lijn en/of de personeelsdienst / HR of sociale dienst.
3. Bij de preventieadviseur arbeidsarts. 
4. Bij de preventieadiviseur ergonoom. </t>
  </si>
  <si>
    <t>1. Bij de werkgever. 
2. Bij de interne preventieadviseur (veiligheid) van de Interne Dienst voor Preventie en Bescherming.
3. Bij de personeelsdienst / HR of sociale dienst. 
4. Bij de vertrouwenspersoon of de interne / externe preventieadviseur psychosociale aspecten</t>
  </si>
  <si>
    <t xml:space="preserve">1. Bij de interne preventieadviseur (veiligheid) van de Interne Dienst voor Preventie en Bescherming. 
2. Bij de personeelsdienst / HR of sociale dienst.
3. Bij de interne / externe preventieadviseur psychosociale aspecten.
4. Bij de werknemers en de leden van de hiërarchische lijn zelf.  </t>
  </si>
  <si>
    <t>Er zijn maatregelen (intern beleid alcohol en andere drugs) voorzien voor het geval zich een dergelijk probleem zou voordoen: 0</t>
  </si>
  <si>
    <t>U zit in het oranje. Wij raden u aan om de “Gids voor de preventie van psychosociale risico’s op het werk” (raadpleegbaar via https://www.werk.belgie.be/nl/publicaties/gids-voor-de-preventie-van-psychosociale-risicos-op-het-werk) te lezen, een grondige risicoanalyse op dit vlak uit te voeren en een actieplan uit te werken. Schenk daarbij vooral aandacht aan de problematische Knipperlichten. 
Vergeet niet deze tabel volgend jaar opnieuw in te vullen!</t>
  </si>
  <si>
    <t>U zit in het rood. Het is hoog tijd om de “Gids voor de preventie van psychosociale risico’s” (raadpleegbaar via https://www.werk.belgie.be/nl/publicaties/gids-voor-de-preventie-van-psychosociale-risicos-op-het-werk) door te nemen en een grondige analyse uit te voeren op het vlak van de psychosociale risico’s! 
Het is belangrijk hieraan een actieplan te verbinden. Wij raden u aan om u in deze problematiek te laten bijstaan door deskundige personen, zoals een preventieadviseur-psychosociale aspecten, de arbeidsarts of andere deskundigen. U kan gebruik maken van de instrumenten die aangeboden worden op de website van FOD Werkgelegenheid, Arbeid en Sociaal Overleg.
www.werk.belgie.be</t>
  </si>
  <si>
    <t>Voor dit knipperlicht moet uitsluitend rekening gehouden worden met feiten die zich afspeelden tussen werknemers. Incidenten met derden (klanten, patiënten, bezoekers…) worden behandeld bij knipperlicht 8.
Het gaat hier om verzoeken die reeds werden behandeld in knipperlicht 7 van Module 1 (zie supra). Werknemers kunnen een informeel verzoek tot een psychosociale interventie richten tot de vertrouwenspersoon of de preventieadviseur psychosociale aspecten. De vertrouwenspersoon is iemand die tot de onderneming behoort en die deze functie uitoefent naast zijn/haar gewone bezigheid. Het gaat hier om een “eerstelijnsbijstand” in het geval van problemen op het werk (conflicten, pesten, stress…), maar zijn/haar optreden is beperkt tot het informele. De aanwezigheid van een vertrouwenspersoon is niet verplicht maar wordt sterk aangeraden vooral in ondernemingen waar de preventieadviseur tot de externe dienst voor preventie en bescherming op het werk behoort. Een informele psychosociale interventie houdt in een oplossing zoeken, meer bepaald middels:
a) gesprekken die het onthaal, het actief luisteren of een advies omvatten;
b) een interventie bij een andere persoon van de onderneming, inzonderheid bij een lid van de hiërarchische lijn;
c) een verzoening tussen de betrokken personen mits zij hiermee akkoord gaan.
NOOT: De aanwezigheid van informele verzoeken kan er ook op wijzen dat er openheid is binnen de onderneming om psychosociale thema's te bespreken, en is dus niet noodzakelijk een aandachtspunt.</t>
  </si>
  <si>
    <t>De werknemers kunnen ook een formeel verzoek tot psychosociale interventie indienen bij de preventieadviseur-psychosociale aspecten. De bedoeling van deze interventie bestaat erin om de werkgever te verzoeken om gepaste voorkomingsmaatregelen te nemen. De aanleiding van een dergelijk verzoek kan te maken hebben met risico’s van hoofdzakelijk collectieve aard (die meerdere werknemers aanbelangen) of van hoofdzakelijk individuele aard (het risico heeft alleen betrekking op de aanvrager). Naargelang van de aard van de vraag zijn er specifieke procedures van toepassing. 
Geweld op het werk wordt gedefinieerd als elke situatie waarbij een werknemer wordt bedreigd of wordt blootgesteld aan fysieke of psychische agressie bij de uitvoering van het werk. 
Pesterijen op het werk worden gedefinieerd als het geheel van onrechtmatige en herhaaldelijke gedragingen van welke aard ook, in of buiten de organisatie of de instelling, die zich meer bepaald uiten in gedragingen, woorden, intimidaties, daden, gebaren en eenzijdige geschriften die als bedoeling of als effect hebben dat de persoonlijkheid, de waardigheid of de fysieke of psychische integriteit van een werknemer (of van een andere persoon waarop de wet van toepassing is) tijdens de uitvoering van het werk aangetast wordt, zijn tewerkstelling in het gedrang komt of een intimiderende, vijandige, degenererende, vernederende of agressieve omgeving wordt gecreëerd.
Ongewenst seksueel gedrag op het werk wordt gedefinieerd als elke vorm van ongewenst verbaal, non-verbaal of lichamelijk gedrag met een seksuele connotatie dat, al dan niet bewust, het psychologisch evenwicht bedreigt of de arbeidsomstandigheden belast.
De contactgegevens van de preventieadviseur psychosociale aspecten moeten vermeld worden in het arbeidsreglement.</t>
  </si>
  <si>
    <t>Hier gaat het over feiten waarbij een werknemer, ingevolge de uitvoering van het werk, verbaal of fysiek wordt bedreigd of aangevallen door personen die niet behoren tot het personeel van de onderneming (klant, gebruiker, bezoekers, patiënt, leerling, ouder van een leerling, student…).
Ook pesten of ongewenste seksuele intimiteiten, uitgaande van een persoon die niet behoort tot het personeel van de onderneming en gericht op een werknemer, horen hiertoe.</t>
  </si>
  <si>
    <t>Succesvolle interventies ter bestrijding van de psychosociale risico’s in de onderneming zijn vaak een evenwichtige mengeling tussen enerzijds structurele benaderingen (bv. een aanpassing van de arbeidsomstandigheden of van de arbeidsorganisatie) en acties die zich rechtstreeks richten tot de werknemers. Deze laatste nemen vaak de vorm aan van opleidingssessies en sensibiliserende acties.
Bij dit knipperlicht worden enerzijds de opleidingen- en sensibiliseringsacties bestemd voor leidinggevenden (bv. over het herkennen van stress-signalen en symptomen van burn-out) en anderzijds deze bestemd voor de werknemers (bv. het aanleren van ontspanningsoefeningen of het leren omgaan met agressieve klanten) in rekening gebracht.</t>
  </si>
  <si>
    <t>Deze module maakt een diepgaandere analyse mogelijk. De knipperlichten uit Module 1 worden opnieuw besproken, maar dan in meer detail. Er zijn ook enkele beleidsmatige knipperlichten toegevoegd.</t>
  </si>
  <si>
    <t>De Excel-tool (februari 2020) is gebaseerd op de tool Knipperlichten psychosociale risico's op het werk van FOD Werkgelegenheid, Arbeid en Sociaal Overleg, en werd oorspronkelijk opgesteld door UNamur in samenwerking met HIVA.</t>
  </si>
  <si>
    <t xml:space="preserve">L'outil-Excel (février 2020) est basé sur l'outil Indicateur d'alerte des risques psychosociaux au travail du SPF Emploi, Travail et Concertation sociale, et a été développé à l'origine par UNamur en collaboration avec HIVA.  </t>
  </si>
  <si>
    <t>Nombre d’accidents du travail considérés comme graves</t>
  </si>
  <si>
    <t>Nombre de crises émotionnelles ou crises de colère survenues sur le lieu de travail dont vous avez connaissance</t>
  </si>
  <si>
    <t>L’entreprise/département connait des différences de traitement entre les travailleurs sur la base de caractéristiques qui n’ont rien à voir avec les prestations de travail : 2</t>
  </si>
  <si>
    <t>Ces données peuvent être obtenues auprès du secrétariat social ou du service du personnel. Dans les grandes entreprises, le taux de fréquence peut être trouvé auprès du SIPPT.</t>
  </si>
  <si>
    <t xml:space="preserve">Ces données peuvent être obtenues auprès du secrétariat social ou du service du personnel. </t>
  </si>
  <si>
    <t>Cet indicateur est difficile à estimer, en particulier dans les grandes entreprises. Ces données peuvent être obtenues auprès du secrétariat social ou du service du personnel. Dans les grandes entreprises, on peut consulter le SIPPT ou le service médical.</t>
  </si>
  <si>
    <t>Cet indicateur est difficile à estimer, en particulier dans les grandes entreprises. Ces données peuvent être obtenues auprès du secrétariat social ou du service du personnel. Dans les grandes entreprises, on peut consulter le SIPPT.</t>
  </si>
  <si>
    <t>Ces données peuvent être obtenues auprès du secrétariat social ou du service du personnel. Dans les grandes entreprises, on peut consulter le SIPPT.</t>
  </si>
  <si>
    <t>Les incidents émotionnels font références aux crises émotionnelles ou aux crises de colères sur le lieu de travail.
Une telle crise indique d’une manière brusque que les conditions ne sont plus supportables chez un individu. Elle peut se manifester de différentes manières: par des signes physiques (comme par exemple des tremblements ou un étourdissement) ou des signes mentaux et émotionnels (comme par exemple une crise de colère).</t>
  </si>
  <si>
    <t>Ces données sont très difficiles à obtenir et doivent également être traitées de manière confidentielle.</t>
  </si>
  <si>
    <t xml:space="preserve">1. Bij de interne preventieadviseur (veiligheid) van de Interne Dienst voor Preventie en Bescherming. 
2. Bij de personeelsdienst / HR of sociale dienst.
3. Bij de leden van de hiërarchische lijn of de werkgever.
4. Bij de interne / externe preventieadviseur psychosociale aspecten en preventieadviseur arbeidsarts. </t>
  </si>
  <si>
    <t>1. Auprès du conseiller interne prévention (sécurité) du Service Interne de Prévention et de Protection.
2. Auprès du service du personnel / le département RH, ou le service social.
3. Auprès des membres de la hiérarchie ou de l'employeur.
4. Auprès du conseiller interne / externe en prévention aspects psychosociaux ou du conseiller en prévention-médecin du travail.</t>
  </si>
  <si>
    <t>9. Troubles musculosquelettiques (TMS: maux de dos, tendinites, …)</t>
  </si>
  <si>
    <r>
      <t xml:space="preserve">
</t>
    </r>
    <r>
      <rPr>
        <u/>
        <sz val="11"/>
        <color theme="1"/>
        <rFont val="Arial"/>
        <family val="2"/>
      </rPr>
      <t>Websites NL:</t>
    </r>
    <r>
      <rPr>
        <sz val="11"/>
        <color theme="1"/>
        <rFont val="Arial"/>
        <family val="2"/>
      </rPr>
      <t xml:space="preserve">
https://www.beswic.be/nl/themas/gezondheid-van-de-werknemer
https://www.beswic.be/nl/themas/terug-aan-het-werk
</t>
    </r>
    <r>
      <rPr>
        <u/>
        <sz val="11"/>
        <color theme="1"/>
        <rFont val="Arial"/>
        <family val="2"/>
      </rPr>
      <t>Websites FR:</t>
    </r>
    <r>
      <rPr>
        <sz val="11"/>
        <color theme="1"/>
        <rFont val="Arial"/>
        <family val="2"/>
      </rPr>
      <t xml:space="preserve">
https://www.beswic.be/fr/themes/sante-du-travailleur
https://www.beswic.be/fr/themes/retour-au-travail</t>
    </r>
  </si>
  <si>
    <r>
      <t xml:space="preserve">
</t>
    </r>
    <r>
      <rPr>
        <u/>
        <sz val="11"/>
        <color theme="1"/>
        <rFont val="Arial"/>
        <family val="2"/>
      </rPr>
      <t>Websites NL</t>
    </r>
    <r>
      <rPr>
        <sz val="11"/>
        <color theme="1"/>
        <rFont val="Arial"/>
        <family val="2"/>
      </rPr>
      <t xml:space="preserve">:
https://www.beswic.be/nl/themas/musculoskeletale-aandoeningen-msa 
www.preventievanmsa.be
</t>
    </r>
    <r>
      <rPr>
        <u/>
        <sz val="11"/>
        <color theme="1"/>
        <rFont val="Arial"/>
        <family val="2"/>
      </rPr>
      <t>Websites FR:</t>
    </r>
    <r>
      <rPr>
        <sz val="11"/>
        <color theme="1"/>
        <rFont val="Arial"/>
        <family val="2"/>
      </rPr>
      <t xml:space="preserve">
https://www.beswic.be/fr/themes/troubles-musculosquelettiques-tms
www.preventiondestms.be</t>
    </r>
  </si>
  <si>
    <r>
      <t xml:space="preserve">
</t>
    </r>
    <r>
      <rPr>
        <u/>
        <sz val="11"/>
        <color theme="1"/>
        <rFont val="Arial"/>
        <family val="2"/>
      </rPr>
      <t xml:space="preserve">Websites NL: </t>
    </r>
    <r>
      <rPr>
        <sz val="11"/>
        <color theme="1"/>
        <rFont val="Arial"/>
        <family val="2"/>
      </rPr>
      <t xml:space="preserve">
https://www.beswic.be/nl/themas/gezondheid-van-de-werknemer/alcohol-en-drugs
https://www.vad.be/
www.cnt-nar.be/CAO-COORD/cao-100.pdf
</t>
    </r>
    <r>
      <rPr>
        <u/>
        <sz val="11"/>
        <color theme="1"/>
        <rFont val="Arial"/>
        <family val="2"/>
      </rPr>
      <t>Websites FR:</t>
    </r>
    <r>
      <rPr>
        <sz val="11"/>
        <color theme="1"/>
        <rFont val="Arial"/>
        <family val="2"/>
      </rPr>
      <t xml:space="preserve">
https://www.beswic.be/fr/themes/sante-du-travailleur/alcool-et-drogues
http://lepelican-asbl.be/
www.cnt-nar.be/CCT-COORD/cct-100.pdf</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</si>
</sst>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4" x14ac:knownFonts="1">
    <font>
      <sz val="11"/>
      <color theme="1"/>
      <name val="Calibri"/>
      <family val="2"/>
      <scheme val="minor"/>
    </font>
    <font>
      <sz val="12"/>
      <color theme="1"/>
      <name val="Calibri"/>
      <family val="2"/>
      <scheme val="minor"/>
    </font>
    <font>
      <sz val="11"/>
      <color theme="1"/>
      <name val="Arial"/>
      <family val="2"/>
    </font>
    <font>
      <b/>
      <sz val="11"/>
      <color theme="1"/>
      <name val="Arial"/>
      <family val="2"/>
    </font>
    <font>
      <sz val="11"/>
      <color rgb="FFFF0000"/>
      <name val="Arial"/>
      <family val="2"/>
    </font>
    <font>
      <b/>
      <sz val="11"/>
      <name val="Arial"/>
      <family val="2"/>
    </font>
    <font>
      <b/>
      <sz val="18"/>
      <color theme="1"/>
      <name val="Arial"/>
      <family val="2"/>
    </font>
    <font>
      <sz val="11"/>
      <color rgb="FF000000"/>
      <name val="Arial"/>
      <family val="2"/>
    </font>
    <font>
      <sz val="14"/>
      <color theme="1"/>
      <name val="Arial"/>
      <family val="2"/>
    </font>
    <font>
      <u/>
      <sz val="11"/>
      <color theme="10"/>
      <name val="Calibri"/>
      <family val="2"/>
      <scheme val="minor"/>
    </font>
    <font>
      <u/>
      <sz val="11"/>
      <color theme="11"/>
      <name val="Calibri"/>
      <family val="2"/>
      <scheme val="minor"/>
    </font>
    <font>
      <b/>
      <sz val="20"/>
      <color theme="0"/>
      <name val="Arial"/>
      <family val="2"/>
    </font>
    <font>
      <sz val="11"/>
      <color theme="0"/>
      <name val="Arial"/>
      <family val="2"/>
    </font>
    <font>
      <sz val="11"/>
      <name val="Arial"/>
      <family val="2"/>
    </font>
    <font>
      <sz val="12"/>
      <color theme="1"/>
      <name val="Arial"/>
      <family val="2"/>
    </font>
    <font>
      <u/>
      <sz val="11"/>
      <color theme="1"/>
      <name val="Arial"/>
      <family val="2"/>
    </font>
    <font>
      <b/>
      <sz val="11"/>
      <color rgb="FF365F91"/>
      <name val="Arial"/>
      <family val="2"/>
    </font>
    <font>
      <u/>
      <sz val="11"/>
      <color theme="10"/>
      <name val="Arial"/>
      <family val="2"/>
    </font>
    <font>
      <b/>
      <sz val="16"/>
      <color theme="1"/>
      <name val="Arial"/>
      <family val="2"/>
    </font>
    <font>
      <b/>
      <sz val="20"/>
      <name val="Arial"/>
      <family val="2"/>
    </font>
    <font>
      <sz val="20"/>
      <color theme="1"/>
      <name val="Arial"/>
      <family val="2"/>
    </font>
    <font>
      <sz val="20"/>
      <color theme="1"/>
      <name val="Calibri"/>
      <family val="2"/>
      <scheme val="minor"/>
    </font>
    <font>
      <sz val="24"/>
      <color theme="1"/>
      <name val="Arial"/>
      <family val="2"/>
    </font>
    <font>
      <b/>
      <sz val="24"/>
      <color theme="1"/>
      <name val="Arial"/>
      <family val="2"/>
    </font>
    <font>
      <b/>
      <sz val="24"/>
      <color theme="1"/>
      <name val="Calibri"/>
      <family val="2"/>
      <scheme val="minor"/>
    </font>
    <font>
      <b/>
      <sz val="22"/>
      <color theme="1"/>
      <name val="Arial"/>
      <family val="2"/>
    </font>
    <font>
      <sz val="16"/>
      <color theme="1"/>
      <name val="Arial"/>
      <family val="2"/>
    </font>
    <font>
      <sz val="16"/>
      <color theme="1"/>
      <name val="Calibri"/>
      <family val="2"/>
      <scheme val="minor"/>
    </font>
    <font>
      <sz val="16"/>
      <color rgb="FFFF0000"/>
      <name val="Arial"/>
      <family val="2"/>
    </font>
    <font>
      <sz val="12"/>
      <color rgb="FF9C0006"/>
      <name val="Calibri"/>
      <family val="2"/>
      <scheme val="minor"/>
    </font>
    <font>
      <sz val="14"/>
      <color theme="1"/>
      <name val="Calibri"/>
      <family val="2"/>
      <scheme val="minor"/>
    </font>
    <font>
      <sz val="12"/>
      <color rgb="FF9C0006"/>
      <name val="Arial"/>
      <family val="2"/>
    </font>
    <font>
      <b/>
      <sz val="16"/>
      <color rgb="FF000000"/>
      <name val="Arial"/>
      <family val="2"/>
    </font>
    <font>
      <sz val="11"/>
      <name val="Arial"/>
      <family val="2"/>
    </font>
  </fonts>
  <fills count="14">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theme="7" tint="0.79998168889431442"/>
        <bgColor indexed="64"/>
      </patternFill>
    </fill>
    <fill>
      <patternFill patternType="solid">
        <fgColor theme="9"/>
        <bgColor indexed="64"/>
      </patternFill>
    </fill>
    <fill>
      <patternFill patternType="solid">
        <fgColor theme="5"/>
        <bgColor indexed="64"/>
      </patternFill>
    </fill>
    <fill>
      <patternFill patternType="solid">
        <fgColor rgb="FFFF0000"/>
        <bgColor indexed="64"/>
      </patternFill>
    </fill>
    <fill>
      <patternFill patternType="solid">
        <fgColor theme="0" tint="-0.14999847407452621"/>
        <bgColor indexed="64"/>
      </patternFill>
    </fill>
    <fill>
      <patternFill patternType="solid">
        <fgColor theme="7" tint="0.39997558519241921"/>
        <bgColor indexed="64"/>
      </patternFill>
    </fill>
    <fill>
      <patternFill patternType="solid">
        <fgColor rgb="FFDDEBF7"/>
        <bgColor rgb="FF000000"/>
      </patternFill>
    </fill>
    <fill>
      <patternFill patternType="solid">
        <fgColor rgb="FFFFF2CC"/>
        <bgColor rgb="FF000000"/>
      </patternFill>
    </fill>
    <fill>
      <patternFill patternType="solid">
        <fgColor rgb="FFFFC7CE"/>
      </patternFill>
    </fill>
    <fill>
      <patternFill patternType="solid">
        <fgColor rgb="FFFFFF00"/>
        <bgColor indexed="64"/>
      </patternFill>
    </fill>
  </fills>
  <borders count="25">
    <border>
      <left/>
      <right/>
      <top/>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medium">
        <color auto="1"/>
      </right>
      <top/>
      <bottom/>
      <diagonal/>
    </border>
    <border>
      <left/>
      <right style="medium">
        <color auto="1"/>
      </right>
      <top/>
      <bottom style="medium">
        <color auto="1"/>
      </bottom>
      <diagonal/>
    </border>
    <border>
      <left style="medium">
        <color theme="8" tint="-0.499984740745262"/>
      </left>
      <right style="medium">
        <color theme="8" tint="-0.499984740745262"/>
      </right>
      <top style="medium">
        <color theme="8" tint="-0.499984740745262"/>
      </top>
      <bottom/>
      <diagonal/>
    </border>
    <border>
      <left style="medium">
        <color theme="8" tint="-0.499984740745262"/>
      </left>
      <right style="medium">
        <color theme="8" tint="-0.499984740745262"/>
      </right>
      <top/>
      <bottom/>
      <diagonal/>
    </border>
    <border>
      <left style="medium">
        <color theme="8" tint="-0.499984740745262"/>
      </left>
      <right style="medium">
        <color theme="8" tint="-0.499984740745262"/>
      </right>
      <top/>
      <bottom style="medium">
        <color auto="1"/>
      </bottom>
      <diagonal/>
    </border>
    <border>
      <left style="thick">
        <color auto="1"/>
      </left>
      <right style="thick">
        <color auto="1"/>
      </right>
      <top style="thick">
        <color auto="1"/>
      </top>
      <bottom style="thick">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medium">
        <color auto="1"/>
      </right>
      <top style="medium">
        <color auto="1"/>
      </top>
      <bottom/>
      <diagonal/>
    </border>
    <border>
      <left style="medium">
        <color auto="1"/>
      </left>
      <right style="medium">
        <color auto="1"/>
      </right>
      <top style="medium">
        <color auto="1"/>
      </top>
      <bottom style="medium">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medium">
        <color auto="1"/>
      </left>
      <right style="medium">
        <color auto="1"/>
      </right>
      <top style="thick">
        <color auto="1"/>
      </top>
      <bottom/>
      <diagonal/>
    </border>
    <border>
      <left style="thin">
        <color auto="1"/>
      </left>
      <right style="thin">
        <color auto="1"/>
      </right>
      <top/>
      <bottom/>
      <diagonal/>
    </border>
    <border>
      <left/>
      <right style="thin">
        <color auto="1"/>
      </right>
      <top style="thin">
        <color auto="1"/>
      </top>
      <bottom style="thin">
        <color auto="1"/>
      </bottom>
      <diagonal/>
    </border>
    <border>
      <left/>
      <right style="thick">
        <color auto="1"/>
      </right>
      <top style="thick">
        <color auto="1"/>
      </top>
      <bottom style="thick">
        <color auto="1"/>
      </bottom>
      <diagonal/>
    </border>
    <border>
      <left style="medium">
        <color auto="1"/>
      </left>
      <right style="medium">
        <color auto="1"/>
      </right>
      <top/>
      <bottom style="medium">
        <color rgb="FF000000"/>
      </bottom>
      <diagonal/>
    </border>
    <border>
      <left style="thin">
        <color auto="1"/>
      </left>
      <right/>
      <top style="thin">
        <color auto="1"/>
      </top>
      <bottom/>
      <diagonal/>
    </border>
  </borders>
  <cellStyleXfs count="147">
    <xf numFmtId="0" fontId="0" fillId="0" borderId="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29" fillId="12" borderId="0" applyNumberFormat="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cellStyleXfs>
  <cellXfs count="168">
    <xf numFmtId="0" fontId="0" fillId="0" borderId="0" xfId="0"/>
    <xf numFmtId="0" fontId="2" fillId="0" borderId="0" xfId="0" applyFont="1"/>
    <xf numFmtId="0" fontId="2" fillId="0" borderId="0" xfId="0" applyFont="1" applyAlignment="1">
      <alignment horizontal="center"/>
    </xf>
    <xf numFmtId="0" fontId="2" fillId="3" borderId="4" xfId="0" applyFont="1" applyFill="1" applyBorder="1" applyAlignment="1">
      <alignment horizontal="left" vertical="center" wrapText="1" indent="5"/>
    </xf>
    <xf numFmtId="0" fontId="2" fillId="3" borderId="4" xfId="0" applyFont="1" applyFill="1" applyBorder="1" applyAlignment="1">
      <alignment vertical="center" wrapText="1"/>
    </xf>
    <xf numFmtId="0" fontId="2" fillId="3" borderId="5" xfId="0" applyFont="1" applyFill="1" applyBorder="1" applyAlignment="1">
      <alignment horizontal="left" vertical="center" wrapText="1" indent="5"/>
    </xf>
    <xf numFmtId="0" fontId="2" fillId="3" borderId="5" xfId="0" applyFont="1" applyFill="1" applyBorder="1" applyAlignment="1">
      <alignment vertical="center" wrapText="1"/>
    </xf>
    <xf numFmtId="0" fontId="6" fillId="0" borderId="10" xfId="0" applyFont="1" applyBorder="1" applyAlignment="1">
      <alignment horizontal="center" vertical="center"/>
    </xf>
    <xf numFmtId="0" fontId="2" fillId="0" borderId="11" xfId="0" applyFont="1" applyBorder="1"/>
    <xf numFmtId="0" fontId="3" fillId="2" borderId="12" xfId="0" applyFont="1" applyFill="1" applyBorder="1" applyAlignment="1">
      <alignment horizontal="center" vertical="center"/>
    </xf>
    <xf numFmtId="0" fontId="3" fillId="0" borderId="0" xfId="0" applyFont="1"/>
    <xf numFmtId="0" fontId="7" fillId="0" borderId="0" xfId="0" applyFont="1"/>
    <xf numFmtId="0" fontId="2" fillId="0" borderId="0" xfId="0" applyFont="1" applyAlignment="1">
      <alignment wrapText="1"/>
    </xf>
    <xf numFmtId="0" fontId="3" fillId="3" borderId="1" xfId="0" applyFont="1" applyFill="1" applyBorder="1" applyAlignment="1">
      <alignment horizontal="center" vertical="center" wrapText="1"/>
    </xf>
    <xf numFmtId="0" fontId="3" fillId="3" borderId="2" xfId="0" applyFont="1" applyFill="1" applyBorder="1" applyAlignment="1">
      <alignment horizontal="center" vertical="center" wrapText="1"/>
    </xf>
    <xf numFmtId="1" fontId="3" fillId="3" borderId="1" xfId="0" applyNumberFormat="1" applyFont="1" applyFill="1" applyBorder="1" applyAlignment="1">
      <alignment horizontal="center" vertical="center" wrapText="1"/>
    </xf>
    <xf numFmtId="0" fontId="3" fillId="3" borderId="14" xfId="0" applyFont="1" applyFill="1" applyBorder="1" applyAlignment="1">
      <alignment horizontal="center" vertical="center" wrapText="1"/>
    </xf>
    <xf numFmtId="0" fontId="3" fillId="3" borderId="14" xfId="0" applyFont="1" applyFill="1" applyBorder="1" applyAlignment="1">
      <alignment horizontal="center" vertical="center"/>
    </xf>
    <xf numFmtId="0" fontId="5" fillId="3" borderId="14" xfId="0" applyFont="1" applyFill="1" applyBorder="1" applyAlignment="1">
      <alignment horizontal="center" vertical="center" wrapText="1"/>
    </xf>
    <xf numFmtId="0" fontId="5" fillId="2" borderId="14" xfId="0" applyFont="1" applyFill="1" applyBorder="1" applyAlignment="1">
      <alignment horizontal="center" vertical="center" wrapText="1"/>
    </xf>
    <xf numFmtId="0" fontId="11" fillId="5" borderId="1" xfId="0" applyFont="1" applyFill="1" applyBorder="1" applyAlignment="1">
      <alignment horizontal="center" vertical="center" wrapText="1"/>
    </xf>
    <xf numFmtId="0" fontId="11" fillId="6" borderId="13" xfId="0" applyFont="1" applyFill="1" applyBorder="1" applyAlignment="1">
      <alignment horizontal="center" vertical="center" wrapText="1"/>
    </xf>
    <xf numFmtId="0" fontId="11" fillId="7" borderId="13" xfId="0" applyFont="1" applyFill="1" applyBorder="1" applyAlignment="1">
      <alignment horizontal="center" vertical="center" wrapText="1"/>
    </xf>
    <xf numFmtId="0" fontId="12" fillId="5" borderId="14" xfId="0" applyFont="1" applyFill="1" applyBorder="1" applyAlignment="1">
      <alignment horizontal="center" vertical="center" wrapText="1"/>
    </xf>
    <xf numFmtId="0" fontId="12" fillId="6" borderId="14" xfId="0" applyFont="1" applyFill="1" applyBorder="1" applyAlignment="1">
      <alignment horizontal="center" vertical="center" wrapText="1"/>
    </xf>
    <xf numFmtId="0" fontId="12" fillId="7" borderId="14" xfId="0" applyFont="1" applyFill="1" applyBorder="1" applyAlignment="1">
      <alignment horizontal="center" vertical="center" wrapText="1"/>
    </xf>
    <xf numFmtId="0" fontId="2" fillId="0" borderId="4" xfId="0" applyFont="1" applyBorder="1" applyAlignment="1" applyProtection="1">
      <alignment horizontal="center" vertical="center" wrapText="1"/>
      <protection locked="0"/>
    </xf>
    <xf numFmtId="0" fontId="2" fillId="3" borderId="4" xfId="0" applyFont="1" applyFill="1" applyBorder="1" applyAlignment="1" applyProtection="1">
      <alignment vertical="center" wrapText="1"/>
      <protection locked="0"/>
    </xf>
    <xf numFmtId="0" fontId="2" fillId="0" borderId="4" xfId="0" applyFont="1" applyBorder="1" applyAlignment="1" applyProtection="1">
      <alignment vertical="center" wrapText="1"/>
      <protection locked="0"/>
    </xf>
    <xf numFmtId="0" fontId="2" fillId="0" borderId="2" xfId="0" applyFont="1" applyBorder="1" applyAlignment="1" applyProtection="1">
      <alignment horizontal="center" vertical="center" wrapText="1"/>
      <protection locked="0"/>
    </xf>
    <xf numFmtId="0" fontId="14" fillId="0" borderId="0" xfId="0" applyFont="1" applyAlignment="1">
      <alignment wrapText="1"/>
    </xf>
    <xf numFmtId="0" fontId="6" fillId="0" borderId="11" xfId="0" applyFont="1" applyBorder="1" applyAlignment="1">
      <alignment horizontal="center" vertical="center"/>
    </xf>
    <xf numFmtId="0" fontId="2" fillId="0" borderId="0" xfId="0" applyFont="1" applyFill="1" applyBorder="1" applyAlignment="1">
      <alignment horizontal="left" vertical="center"/>
    </xf>
    <xf numFmtId="0" fontId="2" fillId="0" borderId="20" xfId="0" applyFont="1" applyBorder="1" applyAlignment="1">
      <alignment horizontal="left" vertical="center" wrapText="1" indent="5"/>
    </xf>
    <xf numFmtId="0" fontId="2" fillId="3" borderId="13" xfId="0" applyFont="1" applyFill="1" applyBorder="1" applyAlignment="1">
      <alignment vertical="center" wrapText="1"/>
    </xf>
    <xf numFmtId="0" fontId="2" fillId="0" borderId="0" xfId="0" applyFont="1" applyAlignment="1">
      <alignment vertical="top" wrapText="1"/>
    </xf>
    <xf numFmtId="0" fontId="2" fillId="0" borderId="0" xfId="0" applyFont="1" applyAlignment="1"/>
    <xf numFmtId="0" fontId="7" fillId="0" borderId="0" xfId="0" applyFont="1" applyAlignment="1"/>
    <xf numFmtId="0" fontId="3" fillId="0" borderId="1" xfId="0" applyFont="1" applyFill="1" applyBorder="1" applyAlignment="1">
      <alignment horizontal="center" vertical="center" wrapText="1"/>
    </xf>
    <xf numFmtId="0" fontId="0" fillId="0" borderId="0" xfId="0" applyFill="1"/>
    <xf numFmtId="0" fontId="19" fillId="8" borderId="14" xfId="0" applyFont="1" applyFill="1" applyBorder="1" applyAlignment="1" applyProtection="1">
      <alignment horizontal="left" vertical="center"/>
      <protection locked="0"/>
    </xf>
    <xf numFmtId="0" fontId="20" fillId="0" borderId="0" xfId="0" applyFont="1" applyAlignment="1">
      <alignment horizontal="left"/>
    </xf>
    <xf numFmtId="0" fontId="21" fillId="0" borderId="0" xfId="0" applyFont="1" applyAlignment="1">
      <alignment horizontal="left"/>
    </xf>
    <xf numFmtId="0" fontId="20" fillId="9" borderId="14" xfId="0" applyFont="1" applyFill="1" applyBorder="1" applyAlignment="1" applyProtection="1">
      <alignment horizontal="center" vertical="center"/>
      <protection locked="0"/>
    </xf>
    <xf numFmtId="0" fontId="7" fillId="0" borderId="0" xfId="0" applyFont="1" applyAlignment="1">
      <alignment horizontal="left" vertical="center"/>
    </xf>
    <xf numFmtId="0" fontId="1" fillId="0" borderId="0" xfId="0" applyFont="1"/>
    <xf numFmtId="0" fontId="8" fillId="0" borderId="0" xfId="0" applyFont="1" applyAlignment="1">
      <alignment wrapText="1"/>
    </xf>
    <xf numFmtId="0" fontId="0" fillId="0" borderId="0" xfId="0" applyAlignment="1">
      <alignment wrapText="1"/>
    </xf>
    <xf numFmtId="0" fontId="22" fillId="0" borderId="0" xfId="0" applyFont="1"/>
    <xf numFmtId="0" fontId="23" fillId="0" borderId="0" xfId="0" applyFont="1"/>
    <xf numFmtId="0" fontId="24" fillId="0" borderId="0" xfId="0" applyFont="1"/>
    <xf numFmtId="0" fontId="25" fillId="0" borderId="0" xfId="0" applyFont="1" applyAlignment="1">
      <alignment wrapText="1"/>
    </xf>
    <xf numFmtId="0" fontId="27" fillId="0" borderId="0" xfId="0" applyFont="1"/>
    <xf numFmtId="0" fontId="28" fillId="4" borderId="16" xfId="0" applyFont="1" applyFill="1" applyBorder="1" applyAlignment="1" applyProtection="1">
      <alignment horizontal="center"/>
      <protection locked="0"/>
    </xf>
    <xf numFmtId="0" fontId="26" fillId="0" borderId="16" xfId="0" applyFont="1" applyBorder="1" applyAlignment="1">
      <alignment horizontal="center"/>
    </xf>
    <xf numFmtId="0" fontId="2" fillId="3" borderId="3" xfId="0" applyFont="1" applyFill="1" applyBorder="1" applyAlignment="1">
      <alignment horizontal="left" vertical="center" wrapText="1" indent="5"/>
    </xf>
    <xf numFmtId="0" fontId="18" fillId="0" borderId="16" xfId="0" applyFont="1" applyBorder="1" applyAlignment="1">
      <alignment horizontal="center"/>
    </xf>
    <xf numFmtId="0" fontId="29" fillId="12" borderId="16" xfId="68" applyBorder="1" applyAlignment="1">
      <alignment horizontal="center"/>
    </xf>
    <xf numFmtId="0" fontId="29" fillId="12" borderId="24" xfId="68" applyBorder="1" applyAlignment="1">
      <alignment horizontal="center"/>
    </xf>
    <xf numFmtId="0" fontId="3" fillId="0" borderId="14" xfId="0" applyFont="1" applyBorder="1" applyAlignment="1">
      <alignment horizontal="center" vertical="center"/>
    </xf>
    <xf numFmtId="0" fontId="2" fillId="0" borderId="3" xfId="0" applyFont="1" applyBorder="1" applyAlignment="1">
      <alignment horizontal="left" vertical="center" wrapText="1" indent="5"/>
    </xf>
    <xf numFmtId="0" fontId="2" fillId="3" borderId="4" xfId="0" applyFont="1" applyFill="1" applyBorder="1" applyAlignment="1">
      <alignment horizontal="left" vertical="center" wrapText="1"/>
    </xf>
    <xf numFmtId="0" fontId="2" fillId="0" borderId="0" xfId="0" applyFont="1" applyAlignment="1">
      <alignment vertical="center"/>
    </xf>
    <xf numFmtId="0" fontId="2" fillId="3" borderId="2"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2" fillId="0" borderId="17" xfId="0" applyFont="1" applyBorder="1" applyAlignment="1">
      <alignment vertical="center" wrapText="1"/>
    </xf>
    <xf numFmtId="0" fontId="2" fillId="0" borderId="0" xfId="0" applyFont="1" applyFill="1" applyAlignment="1">
      <alignment wrapText="1"/>
    </xf>
    <xf numFmtId="0" fontId="2" fillId="0" borderId="0" xfId="0" applyFont="1" applyFill="1"/>
    <xf numFmtId="0" fontId="8" fillId="0" borderId="0" xfId="0" applyFont="1" applyAlignment="1">
      <alignment vertical="center"/>
    </xf>
    <xf numFmtId="0" fontId="0" fillId="0" borderId="0" xfId="0" applyAlignment="1">
      <alignment vertical="center"/>
    </xf>
    <xf numFmtId="0" fontId="8" fillId="0" borderId="0" xfId="0" applyFont="1" applyAlignment="1">
      <alignment vertical="center" wrapText="1"/>
    </xf>
    <xf numFmtId="0" fontId="18" fillId="0" borderId="0" xfId="0" applyFont="1" applyAlignment="1">
      <alignment vertical="center" wrapText="1"/>
    </xf>
    <xf numFmtId="0" fontId="30" fillId="0" borderId="0" xfId="0" applyFont="1"/>
    <xf numFmtId="0" fontId="18" fillId="0" borderId="0" xfId="0" applyFont="1" applyAlignment="1">
      <alignment vertical="center"/>
    </xf>
    <xf numFmtId="0" fontId="8" fillId="0" borderId="0" xfId="0" applyFont="1" applyAlignment="1">
      <alignment horizontal="left" vertical="center" wrapText="1"/>
    </xf>
    <xf numFmtId="0" fontId="18" fillId="0" borderId="0" xfId="0" applyFont="1" applyAlignment="1">
      <alignment horizontal="left" vertical="center" wrapText="1"/>
    </xf>
    <xf numFmtId="0" fontId="5" fillId="0" borderId="2" xfId="0" applyFont="1" applyFill="1" applyBorder="1" applyAlignment="1">
      <alignment horizontal="center" vertical="center" wrapText="1"/>
    </xf>
    <xf numFmtId="0" fontId="16" fillId="3" borderId="17" xfId="0" applyFont="1" applyFill="1" applyBorder="1" applyAlignment="1">
      <alignment vertical="center" wrapText="1"/>
    </xf>
    <xf numFmtId="0" fontId="16" fillId="3" borderId="17" xfId="0" applyFont="1" applyFill="1" applyBorder="1" applyAlignment="1">
      <alignment horizontal="center" vertical="center" wrapText="1"/>
    </xf>
    <xf numFmtId="0" fontId="2" fillId="3" borderId="0" xfId="0" applyFont="1" applyFill="1"/>
    <xf numFmtId="0" fontId="2" fillId="3" borderId="16" xfId="0" applyFont="1" applyFill="1" applyBorder="1" applyAlignment="1">
      <alignment vertical="center" wrapText="1"/>
    </xf>
    <xf numFmtId="0" fontId="2" fillId="3" borderId="16" xfId="0" applyFont="1" applyFill="1" applyBorder="1" applyAlignment="1">
      <alignment horizontal="left" vertical="center" wrapText="1"/>
    </xf>
    <xf numFmtId="0" fontId="2" fillId="3" borderId="16" xfId="0" applyFont="1" applyFill="1" applyBorder="1" applyAlignment="1">
      <alignment wrapText="1"/>
    </xf>
    <xf numFmtId="0" fontId="2" fillId="3" borderId="0" xfId="0" applyFont="1" applyFill="1" applyAlignment="1">
      <alignment vertical="center" wrapText="1"/>
    </xf>
    <xf numFmtId="0" fontId="31" fillId="12" borderId="16" xfId="68" applyFont="1" applyBorder="1" applyAlignment="1">
      <alignment horizontal="center"/>
    </xf>
    <xf numFmtId="0" fontId="26" fillId="0" borderId="0" xfId="0" applyFont="1" applyAlignment="1">
      <alignment horizontal="center"/>
    </xf>
    <xf numFmtId="0" fontId="2" fillId="3" borderId="2"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2" fillId="3" borderId="17" xfId="0" applyFont="1" applyFill="1" applyBorder="1" applyAlignment="1">
      <alignment vertical="center" wrapText="1"/>
    </xf>
    <xf numFmtId="0" fontId="2" fillId="3" borderId="18" xfId="0" applyFont="1" applyFill="1" applyBorder="1" applyAlignment="1">
      <alignment vertical="center" wrapText="1"/>
    </xf>
    <xf numFmtId="0" fontId="18" fillId="2" borderId="9" xfId="0" applyFont="1" applyFill="1" applyBorder="1" applyAlignment="1">
      <alignment horizontal="center" vertical="center"/>
    </xf>
    <xf numFmtId="0" fontId="32" fillId="10" borderId="9" xfId="0" applyFont="1" applyFill="1" applyBorder="1" applyAlignment="1">
      <alignment horizontal="center" vertical="center"/>
    </xf>
    <xf numFmtId="0" fontId="32" fillId="10" borderId="22" xfId="0" applyFont="1" applyFill="1" applyBorder="1" applyAlignment="1">
      <alignment horizontal="center" vertical="center"/>
    </xf>
    <xf numFmtId="0" fontId="2" fillId="13" borderId="0" xfId="0" applyFont="1" applyFill="1" applyAlignment="1">
      <alignment wrapText="1"/>
    </xf>
    <xf numFmtId="0" fontId="2" fillId="13" borderId="0" xfId="0" applyFont="1" applyFill="1"/>
    <xf numFmtId="0" fontId="33" fillId="13" borderId="0" xfId="0" applyFont="1" applyFill="1" applyAlignment="1">
      <alignment wrapText="1"/>
    </xf>
    <xf numFmtId="0" fontId="2" fillId="3" borderId="16" xfId="0" applyFont="1" applyFill="1" applyBorder="1" applyAlignment="1">
      <alignment horizontal="left" vertical="top" wrapText="1"/>
    </xf>
    <xf numFmtId="0" fontId="2" fillId="3" borderId="16" xfId="0" applyFont="1" applyFill="1" applyBorder="1" applyAlignment="1" applyProtection="1">
      <alignment horizontal="left" vertical="top" wrapText="1"/>
      <protection locked="0"/>
    </xf>
    <xf numFmtId="0" fontId="2" fillId="3" borderId="16" xfId="0" applyFont="1" applyFill="1" applyBorder="1" applyAlignment="1" applyProtection="1">
      <alignment vertical="top" wrapText="1"/>
      <protection locked="0"/>
    </xf>
    <xf numFmtId="0" fontId="4" fillId="11" borderId="19" xfId="0" applyFont="1" applyFill="1" applyBorder="1" applyAlignment="1" applyProtection="1">
      <alignment horizontal="center" vertical="center" wrapText="1"/>
      <protection locked="0"/>
    </xf>
    <xf numFmtId="0" fontId="4" fillId="11" borderId="2" xfId="0" applyFont="1" applyFill="1" applyBorder="1" applyAlignment="1" applyProtection="1">
      <alignment horizontal="center" vertical="center" wrapText="1"/>
      <protection locked="0"/>
    </xf>
    <xf numFmtId="0" fontId="4" fillId="11" borderId="3" xfId="0" applyFont="1" applyFill="1" applyBorder="1" applyAlignment="1" applyProtection="1">
      <alignment horizontal="center" vertical="center" wrapText="1"/>
      <protection locked="0"/>
    </xf>
    <xf numFmtId="0" fontId="4" fillId="4" borderId="19" xfId="0" applyFont="1" applyFill="1" applyBorder="1" applyAlignment="1" applyProtection="1">
      <alignment horizontal="center" vertical="center" wrapText="1"/>
      <protection locked="0"/>
    </xf>
    <xf numFmtId="0" fontId="4" fillId="4" borderId="2" xfId="0" applyFont="1" applyFill="1" applyBorder="1" applyAlignment="1" applyProtection="1">
      <alignment horizontal="center" vertical="center" wrapText="1"/>
      <protection locked="0"/>
    </xf>
    <xf numFmtId="0" fontId="4" fillId="4" borderId="3" xfId="0" applyFont="1" applyFill="1" applyBorder="1" applyAlignment="1" applyProtection="1">
      <alignment horizontal="center" vertical="center" wrapText="1"/>
      <protection locked="0"/>
    </xf>
    <xf numFmtId="0" fontId="17" fillId="3" borderId="19" xfId="49" applyFont="1" applyFill="1" applyBorder="1" applyAlignment="1">
      <alignment horizontal="center" vertical="center" wrapText="1"/>
    </xf>
    <xf numFmtId="0" fontId="17" fillId="3" borderId="2" xfId="49" applyFont="1" applyFill="1" applyBorder="1" applyAlignment="1">
      <alignment horizontal="center" vertical="center" wrapText="1"/>
    </xf>
    <xf numFmtId="0" fontId="17" fillId="3" borderId="3" xfId="49"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0" borderId="19"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4" borderId="15" xfId="0" applyFont="1" applyFill="1" applyBorder="1" applyAlignment="1">
      <alignment horizontal="left" vertical="center"/>
    </xf>
    <xf numFmtId="0" fontId="2" fillId="4" borderId="21" xfId="0" applyFont="1" applyFill="1" applyBorder="1" applyAlignment="1">
      <alignment horizontal="left" vertical="center"/>
    </xf>
    <xf numFmtId="0" fontId="2" fillId="0" borderId="1" xfId="0" applyFont="1" applyBorder="1" applyAlignment="1">
      <alignment horizontal="center" vertical="center" wrapText="1"/>
    </xf>
    <xf numFmtId="0" fontId="2" fillId="3" borderId="1" xfId="0" applyFont="1" applyFill="1" applyBorder="1" applyAlignment="1">
      <alignment horizontal="center" vertical="center" wrapText="1"/>
    </xf>
    <xf numFmtId="0" fontId="4" fillId="4" borderId="1" xfId="0" applyFont="1" applyFill="1" applyBorder="1" applyAlignment="1" applyProtection="1">
      <alignment horizontal="center" vertical="center" wrapText="1"/>
      <protection locked="0"/>
    </xf>
    <xf numFmtId="0" fontId="17" fillId="0" borderId="1" xfId="49" applyFont="1" applyBorder="1" applyAlignment="1">
      <alignment horizontal="center" vertical="center" wrapText="1"/>
    </xf>
    <xf numFmtId="0" fontId="17" fillId="0" borderId="2" xfId="49" applyFont="1" applyBorder="1" applyAlignment="1">
      <alignment horizontal="center" vertical="center" wrapText="1"/>
    </xf>
    <xf numFmtId="0" fontId="17" fillId="0" borderId="3" xfId="49" applyFont="1" applyBorder="1" applyAlignment="1">
      <alignment horizontal="center"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13" fillId="0" borderId="1" xfId="0" applyFont="1" applyBorder="1" applyAlignment="1">
      <alignment horizontal="center" vertical="center" wrapText="1"/>
    </xf>
    <xf numFmtId="0" fontId="13" fillId="0" borderId="2" xfId="0" applyFont="1" applyBorder="1" applyAlignment="1">
      <alignment horizontal="center" vertical="center" wrapText="1"/>
    </xf>
    <xf numFmtId="0" fontId="17" fillId="3" borderId="1" xfId="49" applyFont="1" applyFill="1" applyBorder="1" applyAlignment="1">
      <alignment horizontal="center" vertical="center" wrapText="1"/>
    </xf>
    <xf numFmtId="0" fontId="4" fillId="11" borderId="1" xfId="0" applyFont="1" applyFill="1" applyBorder="1" applyAlignment="1" applyProtection="1">
      <alignment horizontal="center" vertical="center" wrapText="1"/>
      <protection locked="0"/>
    </xf>
    <xf numFmtId="0" fontId="4" fillId="11" borderId="23" xfId="0" applyFont="1" applyFill="1" applyBorder="1" applyAlignment="1" applyProtection="1">
      <alignment horizontal="center" vertical="center" wrapText="1"/>
      <protection locked="0"/>
    </xf>
    <xf numFmtId="0" fontId="17" fillId="0" borderId="1" xfId="49" applyFont="1" applyBorder="1" applyAlignment="1" applyProtection="1">
      <alignment horizontal="center" vertical="center" wrapText="1"/>
      <protection locked="0"/>
    </xf>
    <xf numFmtId="0" fontId="17" fillId="0" borderId="2" xfId="49" applyFont="1" applyBorder="1" applyAlignment="1" applyProtection="1">
      <alignment horizontal="center" vertical="center" wrapText="1"/>
      <protection locked="0"/>
    </xf>
    <xf numFmtId="0" fontId="17" fillId="0" borderId="3" xfId="49" applyFont="1" applyBorder="1" applyAlignment="1" applyProtection="1">
      <alignment horizontal="center" vertical="center" wrapText="1"/>
      <protection locked="0"/>
    </xf>
    <xf numFmtId="0" fontId="17" fillId="3" borderId="1" xfId="49" applyFont="1" applyFill="1" applyBorder="1" applyAlignment="1" applyProtection="1">
      <alignment horizontal="center" vertical="center" wrapText="1"/>
      <protection locked="0"/>
    </xf>
    <xf numFmtId="0" fontId="17" fillId="3" borderId="2" xfId="49" applyFont="1" applyFill="1" applyBorder="1" applyAlignment="1" applyProtection="1">
      <alignment horizontal="center" vertical="center" wrapText="1"/>
      <protection locked="0"/>
    </xf>
    <xf numFmtId="0" fontId="17" fillId="3" borderId="3" xfId="49" applyFont="1" applyFill="1" applyBorder="1" applyAlignment="1" applyProtection="1">
      <alignment horizontal="center" vertical="center" wrapText="1"/>
      <protection locked="0"/>
    </xf>
    <xf numFmtId="0" fontId="5" fillId="2" borderId="6"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1" fontId="3" fillId="0" borderId="1" xfId="0" applyNumberFormat="1" applyFont="1" applyFill="1" applyBorder="1" applyAlignment="1">
      <alignment horizontal="center" vertical="center" wrapText="1"/>
    </xf>
    <xf numFmtId="1" fontId="3" fillId="0" borderId="2" xfId="0" applyNumberFormat="1" applyFont="1" applyFill="1" applyBorder="1" applyAlignment="1">
      <alignment horizontal="center" vertical="center" wrapText="1"/>
    </xf>
    <xf numFmtId="1" fontId="3" fillId="0" borderId="3" xfId="0" applyNumberFormat="1" applyFont="1" applyFill="1" applyBorder="1" applyAlignment="1">
      <alignment horizontal="center" vertical="center" wrapText="1"/>
    </xf>
    <xf numFmtId="0" fontId="2" fillId="0" borderId="1" xfId="0" applyFont="1" applyBorder="1" applyAlignment="1">
      <alignment vertical="center" wrapText="1"/>
    </xf>
    <xf numFmtId="0" fontId="2" fillId="0" borderId="2" xfId="0" applyFont="1" applyBorder="1" applyAlignment="1">
      <alignment vertical="center" wrapText="1"/>
    </xf>
    <xf numFmtId="0" fontId="2" fillId="0" borderId="3" xfId="0" applyFont="1" applyBorder="1" applyAlignment="1">
      <alignment vertical="center" wrapText="1"/>
    </xf>
    <xf numFmtId="0" fontId="4" fillId="4" borderId="1" xfId="0" applyFont="1" applyFill="1" applyBorder="1" applyAlignment="1" applyProtection="1">
      <alignment horizontal="center" vertical="center"/>
      <protection locked="0"/>
    </xf>
    <xf numFmtId="0" fontId="4" fillId="4" borderId="2" xfId="0" applyFont="1" applyFill="1" applyBorder="1" applyAlignment="1" applyProtection="1">
      <alignment horizontal="center" vertical="center"/>
      <protection locked="0"/>
    </xf>
    <xf numFmtId="0" fontId="4" fillId="4" borderId="3" xfId="0" applyFont="1" applyFill="1" applyBorder="1" applyAlignment="1" applyProtection="1">
      <alignment horizontal="center" vertical="center"/>
      <protection locked="0"/>
    </xf>
    <xf numFmtId="0" fontId="2" fillId="4" borderId="2" xfId="0" applyFont="1" applyFill="1" applyBorder="1" applyAlignment="1" applyProtection="1">
      <alignment horizontal="center" vertical="center"/>
      <protection locked="0"/>
    </xf>
    <xf numFmtId="0" fontId="2" fillId="4" borderId="3" xfId="0" applyFont="1" applyFill="1" applyBorder="1" applyAlignment="1" applyProtection="1">
      <alignment horizontal="center" vertical="center"/>
      <protection locked="0"/>
    </xf>
    <xf numFmtId="0" fontId="2" fillId="3" borderId="17" xfId="0" applyFont="1" applyFill="1" applyBorder="1" applyAlignment="1">
      <alignment horizontal="left" vertical="center" wrapText="1"/>
    </xf>
    <xf numFmtId="0" fontId="2" fillId="3" borderId="18" xfId="0" applyFont="1" applyFill="1" applyBorder="1" applyAlignment="1">
      <alignment horizontal="left" vertical="center" wrapText="1"/>
    </xf>
    <xf numFmtId="0" fontId="2" fillId="3" borderId="17" xfId="0" applyFont="1" applyFill="1" applyBorder="1" applyAlignment="1">
      <alignment horizontal="center" vertical="center" wrapText="1"/>
    </xf>
    <xf numFmtId="0" fontId="2" fillId="3" borderId="18" xfId="0" applyFont="1" applyFill="1" applyBorder="1" applyAlignment="1">
      <alignment horizontal="center" vertical="center" wrapText="1"/>
    </xf>
    <xf numFmtId="0" fontId="2" fillId="3" borderId="17" xfId="0" applyFont="1" applyFill="1" applyBorder="1" applyAlignment="1">
      <alignment horizontal="left" vertical="top" wrapText="1"/>
    </xf>
    <xf numFmtId="0" fontId="2" fillId="3" borderId="18" xfId="0" applyFont="1" applyFill="1" applyBorder="1" applyAlignment="1">
      <alignment horizontal="left" vertical="top" wrapText="1"/>
    </xf>
    <xf numFmtId="0" fontId="2" fillId="3" borderId="17" xfId="0" applyFont="1" applyFill="1" applyBorder="1" applyAlignment="1">
      <alignment vertical="center" wrapText="1"/>
    </xf>
    <xf numFmtId="0" fontId="2" fillId="3" borderId="18" xfId="0" applyFont="1" applyFill="1" applyBorder="1" applyAlignment="1">
      <alignment vertical="center" wrapText="1"/>
    </xf>
  </cellXfs>
  <cellStyles count="147">
    <cellStyle name="Gevolgde hyperlink" xfId="2" builtinId="9" hidden="1"/>
    <cellStyle name="Gevolgde hyperlink" xfId="4" builtinId="9" hidden="1"/>
    <cellStyle name="Gevolgde hyperlink" xfId="6" builtinId="9" hidden="1"/>
    <cellStyle name="Gevolgde hyperlink" xfId="8" builtinId="9" hidden="1"/>
    <cellStyle name="Gevolgde hyperlink" xfId="10" builtinId="9" hidden="1"/>
    <cellStyle name="Gevolgde hyperlink" xfId="12" builtinId="9" hidden="1"/>
    <cellStyle name="Gevolgde hyperlink" xfId="14" builtinId="9" hidden="1"/>
    <cellStyle name="Gevolgde hyperlink" xfId="16" builtinId="9" hidden="1"/>
    <cellStyle name="Gevolgde hyperlink" xfId="18" builtinId="9" hidden="1"/>
    <cellStyle name="Gevolgde hyperlink" xfId="20" builtinId="9" hidden="1"/>
    <cellStyle name="Gevolgde hyperlink" xfId="22" builtinId="9" hidden="1"/>
    <cellStyle name="Gevolgde hyperlink" xfId="24" builtinId="9" hidden="1"/>
    <cellStyle name="Gevolgde hyperlink" xfId="26" builtinId="9" hidden="1"/>
    <cellStyle name="Gevolgde hyperlink" xfId="28" builtinId="9" hidden="1"/>
    <cellStyle name="Gevolgde hyperlink" xfId="29" builtinId="9" hidden="1"/>
    <cellStyle name="Gevolgde hyperlink" xfId="30" builtinId="9" hidden="1"/>
    <cellStyle name="Gevolgde hyperlink" xfId="32" builtinId="9" hidden="1"/>
    <cellStyle name="Gevolgde hyperlink" xfId="34" builtinId="9" hidden="1"/>
    <cellStyle name="Gevolgde hyperlink" xfId="36" builtinId="9" hidden="1"/>
    <cellStyle name="Gevolgde hyperlink" xfId="38" builtinId="9" hidden="1"/>
    <cellStyle name="Gevolgde hyperlink" xfId="40" builtinId="9" hidden="1"/>
    <cellStyle name="Gevolgde hyperlink" xfId="42" builtinId="9" hidden="1"/>
    <cellStyle name="Gevolgde hyperlink" xfId="44" builtinId="9" hidden="1"/>
    <cellStyle name="Gevolgde hyperlink" xfId="46" builtinId="9" hidden="1"/>
    <cellStyle name="Gevolgde hyperlink" xfId="48" builtinId="9" hidden="1"/>
    <cellStyle name="Gevolgde hyperlink" xfId="50" builtinId="9" hidden="1"/>
    <cellStyle name="Gevolgde hyperlink" xfId="51" builtinId="9" hidden="1"/>
    <cellStyle name="Gevolgde hyperlink" xfId="52" builtinId="9" hidden="1"/>
    <cellStyle name="Gevolgde hyperlink" xfId="53" builtinId="9" hidden="1"/>
    <cellStyle name="Gevolgde hyperlink" xfId="54" builtinId="9" hidden="1"/>
    <cellStyle name="Gevolgde hyperlink" xfId="55" builtinId="9" hidden="1"/>
    <cellStyle name="Gevolgde hyperlink" xfId="56" builtinId="9" hidden="1"/>
    <cellStyle name="Gevolgde hyperlink" xfId="57" builtinId="9" hidden="1"/>
    <cellStyle name="Gevolgde hyperlink" xfId="58" builtinId="9" hidden="1"/>
    <cellStyle name="Gevolgde hyperlink" xfId="59" builtinId="9" hidden="1"/>
    <cellStyle name="Gevolgde hyperlink" xfId="60" builtinId="9" hidden="1"/>
    <cellStyle name="Gevolgde hyperlink" xfId="61" builtinId="9" hidden="1"/>
    <cellStyle name="Gevolgde hyperlink" xfId="62" builtinId="9" hidden="1"/>
    <cellStyle name="Gevolgde hyperlink" xfId="63" builtinId="9" hidden="1"/>
    <cellStyle name="Gevolgde hyperlink" xfId="64" builtinId="9" hidden="1"/>
    <cellStyle name="Gevolgde hyperlink" xfId="65" builtinId="9" hidden="1"/>
    <cellStyle name="Gevolgde hyperlink" xfId="66" builtinId="9" hidden="1"/>
    <cellStyle name="Gevolgde hyperlink" xfId="67" builtinId="9" hidden="1"/>
    <cellStyle name="Gevolgde hyperlink" xfId="69" builtinId="9" hidden="1"/>
    <cellStyle name="Gevolgde hyperlink" xfId="70" builtinId="9" hidden="1"/>
    <cellStyle name="Gevolgde hyperlink" xfId="71" builtinId="9" hidden="1"/>
    <cellStyle name="Gevolgde hyperlink" xfId="72" builtinId="9" hidden="1"/>
    <cellStyle name="Gevolgde hyperlink" xfId="73" builtinId="9" hidden="1"/>
    <cellStyle name="Gevolgde hyperlink" xfId="74" builtinId="9" hidden="1"/>
    <cellStyle name="Gevolgde hyperlink" xfId="75" builtinId="9" hidden="1"/>
    <cellStyle name="Gevolgde hyperlink" xfId="76" builtinId="9" hidden="1"/>
    <cellStyle name="Gevolgde hyperlink" xfId="77" builtinId="9" hidden="1"/>
    <cellStyle name="Gevolgde hyperlink" xfId="78" builtinId="9" hidden="1"/>
    <cellStyle name="Gevolgde hyperlink" xfId="79" builtinId="9" hidden="1"/>
    <cellStyle name="Gevolgde hyperlink" xfId="80" builtinId="9" hidden="1"/>
    <cellStyle name="Gevolgde hyperlink" xfId="81" builtinId="9" hidden="1"/>
    <cellStyle name="Gevolgde hyperlink" xfId="82" builtinId="9" hidden="1"/>
    <cellStyle name="Gevolgde hyperlink" xfId="83" builtinId="9" hidden="1"/>
    <cellStyle name="Gevolgde hyperlink" xfId="84" builtinId="9" hidden="1"/>
    <cellStyle name="Gevolgde hyperlink" xfId="85" builtinId="9" hidden="1"/>
    <cellStyle name="Gevolgde hyperlink" xfId="86" builtinId="9" hidden="1"/>
    <cellStyle name="Gevolgde hyperlink" xfId="87" builtinId="9" hidden="1"/>
    <cellStyle name="Gevolgde hyperlink" xfId="88" builtinId="9" hidden="1"/>
    <cellStyle name="Gevolgde hyperlink" xfId="89" builtinId="9" hidden="1"/>
    <cellStyle name="Gevolgde hyperlink" xfId="90" builtinId="9" hidden="1"/>
    <cellStyle name="Gevolgde hyperlink" xfId="91" builtinId="9" hidden="1"/>
    <cellStyle name="Gevolgde hyperlink" xfId="92" builtinId="9" hidden="1"/>
    <cellStyle name="Gevolgde hyperlink" xfId="93" builtinId="9" hidden="1"/>
    <cellStyle name="Gevolgde hyperlink" xfId="94" builtinId="9" hidden="1"/>
    <cellStyle name="Gevolgde hyperlink" xfId="95" builtinId="9" hidden="1"/>
    <cellStyle name="Gevolgde hyperlink" xfId="96" builtinId="9" hidden="1"/>
    <cellStyle name="Gevolgde hyperlink" xfId="97" builtinId="9" hidden="1"/>
    <cellStyle name="Gevolgde hyperlink" xfId="98" builtinId="9" hidden="1"/>
    <cellStyle name="Gevolgde hyperlink" xfId="99" builtinId="9" hidden="1"/>
    <cellStyle name="Gevolgde hyperlink" xfId="100" builtinId="9" hidden="1"/>
    <cellStyle name="Gevolgde hyperlink" xfId="101" builtinId="9" hidden="1"/>
    <cellStyle name="Gevolgde hyperlink" xfId="102" builtinId="9" hidden="1"/>
    <cellStyle name="Gevolgde hyperlink" xfId="103" builtinId="9" hidden="1"/>
    <cellStyle name="Gevolgde hyperlink" xfId="104" builtinId="9" hidden="1"/>
    <cellStyle name="Gevolgde hyperlink" xfId="105" builtinId="9" hidden="1"/>
    <cellStyle name="Gevolgde hyperlink" xfId="106" builtinId="9" hidden="1"/>
    <cellStyle name="Gevolgde hyperlink" xfId="107" builtinId="9" hidden="1"/>
    <cellStyle name="Gevolgde hyperlink" xfId="108" builtinId="9" hidden="1"/>
    <cellStyle name="Gevolgde hyperlink" xfId="109" builtinId="9" hidden="1"/>
    <cellStyle name="Gevolgde hyperlink" xfId="110" builtinId="9" hidden="1"/>
    <cellStyle name="Gevolgde hyperlink" xfId="111" builtinId="9" hidden="1"/>
    <cellStyle name="Gevolgde hyperlink" xfId="112" builtinId="9" hidden="1"/>
    <cellStyle name="Gevolgde hyperlink" xfId="113" builtinId="9" hidden="1"/>
    <cellStyle name="Gevolgde hyperlink" xfId="114" builtinId="9" hidden="1"/>
    <cellStyle name="Gevolgde hyperlink" xfId="115" builtinId="9" hidden="1"/>
    <cellStyle name="Gevolgde hyperlink" xfId="116" builtinId="9" hidden="1"/>
    <cellStyle name="Gevolgde hyperlink" xfId="117" builtinId="9" hidden="1"/>
    <cellStyle name="Gevolgde hyperlink" xfId="118" builtinId="9" hidden="1"/>
    <cellStyle name="Gevolgde hyperlink" xfId="119" builtinId="9" hidden="1"/>
    <cellStyle name="Gevolgde hyperlink" xfId="120" builtinId="9" hidden="1"/>
    <cellStyle name="Gevolgde hyperlink" xfId="121" builtinId="9" hidden="1"/>
    <cellStyle name="Gevolgde hyperlink" xfId="122" builtinId="9" hidden="1"/>
    <cellStyle name="Gevolgde hyperlink" xfId="123" builtinId="9" hidden="1"/>
    <cellStyle name="Gevolgde hyperlink" xfId="124" builtinId="9" hidden="1"/>
    <cellStyle name="Gevolgde hyperlink" xfId="125" builtinId="9" hidden="1"/>
    <cellStyle name="Gevolgde hyperlink" xfId="126" builtinId="9" hidden="1"/>
    <cellStyle name="Gevolgde hyperlink" xfId="127" builtinId="9" hidden="1"/>
    <cellStyle name="Gevolgde hyperlink" xfId="128" builtinId="9" hidden="1"/>
    <cellStyle name="Gevolgde hyperlink" xfId="129" builtinId="9" hidden="1"/>
    <cellStyle name="Gevolgde hyperlink" xfId="130" builtinId="9" hidden="1"/>
    <cellStyle name="Gevolgde hyperlink" xfId="131" builtinId="9" hidden="1"/>
    <cellStyle name="Gevolgde hyperlink" xfId="132" builtinId="9" hidden="1"/>
    <cellStyle name="Gevolgde hyperlink" xfId="133" builtinId="9" hidden="1"/>
    <cellStyle name="Gevolgde hyperlink" xfId="134" builtinId="9" hidden="1"/>
    <cellStyle name="Gevolgde hyperlink" xfId="135" builtinId="9" hidden="1"/>
    <cellStyle name="Gevolgde hyperlink" xfId="136" builtinId="9" hidden="1"/>
    <cellStyle name="Gevolgde hyperlink" xfId="137" builtinId="9" hidden="1"/>
    <cellStyle name="Gevolgde hyperlink" xfId="138" builtinId="9" hidden="1"/>
    <cellStyle name="Gevolgde hyperlink" xfId="139" builtinId="9" hidden="1"/>
    <cellStyle name="Gevolgde hyperlink" xfId="140" builtinId="9" hidden="1"/>
    <cellStyle name="Gevolgde hyperlink" xfId="141" builtinId="9" hidden="1"/>
    <cellStyle name="Gevolgde hyperlink" xfId="142" builtinId="9" hidden="1"/>
    <cellStyle name="Gevolgde hyperlink" xfId="143" builtinId="9" hidden="1"/>
    <cellStyle name="Gevolgde hyperlink" xfId="144" builtinId="9" hidden="1"/>
    <cellStyle name="Gevolgde hyperlink" xfId="145" builtinId="9" hidden="1"/>
    <cellStyle name="Gevolgde hyperlink" xfId="146"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cellStyle name="Ongeldig" xfId="68" builtinId="27"/>
    <cellStyle name="Standaard" xfId="0" builtinId="0"/>
  </cellStyles>
  <dxfs count="109">
    <dxf>
      <fill>
        <patternFill>
          <bgColor theme="9"/>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ill>
        <patternFill>
          <bgColor theme="9"/>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patternType="solid">
          <fgColor indexed="64"/>
          <bgColor theme="5" tint="0.59999389629810485"/>
        </patternFill>
      </fill>
    </dxf>
    <dxf>
      <font>
        <color rgb="FF9C0006"/>
      </font>
      <fill>
        <patternFill>
          <bgColor rgb="FFFFC7CE"/>
        </patternFill>
      </fill>
    </dxf>
    <dxf>
      <fill>
        <patternFill>
          <bgColor theme="9"/>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patternType="solid">
          <fgColor indexed="64"/>
          <bgColor theme="5" tint="0.59999389629810485"/>
        </patternFill>
      </fill>
    </dxf>
    <dxf>
      <font>
        <color rgb="FF9C0006"/>
      </font>
      <fill>
        <patternFill>
          <bgColor rgb="FFFFC7CE"/>
        </patternFill>
      </fill>
    </dxf>
    <dxf>
      <fill>
        <patternFill>
          <bgColor theme="9"/>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patternType="solid">
          <fgColor indexed="64"/>
          <bgColor theme="5" tint="0.59999389629810485"/>
        </patternFill>
      </fill>
    </dxf>
    <dxf>
      <font>
        <color rgb="FF9C0006"/>
      </font>
      <fill>
        <patternFill>
          <bgColor rgb="FFFFC7CE"/>
        </patternFill>
      </fill>
    </dxf>
    <dxf>
      <fill>
        <patternFill>
          <bgColor theme="9"/>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patternType="solid">
          <fgColor indexed="64"/>
          <bgColor theme="5" tint="0.59999389629810485"/>
        </patternFill>
      </fill>
    </dxf>
    <dxf>
      <font>
        <color rgb="FF9C0006"/>
      </font>
      <fill>
        <patternFill>
          <bgColor rgb="FFFFC7CE"/>
        </patternFill>
      </fill>
    </dxf>
    <dxf>
      <fill>
        <patternFill>
          <bgColor theme="9"/>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patternType="solid">
          <fgColor indexed="64"/>
          <bgColor theme="5" tint="0.59999389629810485"/>
        </patternFill>
      </fill>
    </dxf>
    <dxf>
      <font>
        <color rgb="FF9C0006"/>
      </font>
      <fill>
        <patternFill>
          <bgColor rgb="FFFFC7CE"/>
        </patternFill>
      </fill>
    </dxf>
    <dxf>
      <fill>
        <patternFill>
          <bgColor theme="9"/>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patternType="solid">
          <fgColor indexed="64"/>
          <bgColor theme="5" tint="0.59999389629810485"/>
        </patternFill>
      </fill>
    </dxf>
    <dxf>
      <font>
        <color rgb="FF9C0006"/>
      </font>
      <fill>
        <patternFill>
          <bgColor rgb="FFFFC7CE"/>
        </patternFill>
      </fill>
    </dxf>
    <dxf>
      <fill>
        <patternFill>
          <bgColor theme="9"/>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patternType="solid">
          <fgColor indexed="64"/>
          <bgColor theme="5" tint="0.59999389629810485"/>
        </patternFill>
      </fill>
    </dxf>
    <dxf>
      <font>
        <color rgb="FF9C0006"/>
      </font>
      <fill>
        <patternFill>
          <bgColor rgb="FFFFC7CE"/>
        </patternFill>
      </fill>
    </dxf>
    <dxf>
      <fill>
        <patternFill>
          <bgColor theme="9"/>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patternType="solid">
          <fgColor indexed="64"/>
          <bgColor theme="5" tint="0.59999389629810485"/>
        </patternFill>
      </fill>
    </dxf>
    <dxf>
      <font>
        <color rgb="FF9C0006"/>
      </font>
      <fill>
        <patternFill>
          <bgColor rgb="FFFFC7CE"/>
        </patternFill>
      </fill>
    </dxf>
    <dxf>
      <fill>
        <patternFill>
          <bgColor theme="9"/>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patternType="solid">
          <fgColor indexed="64"/>
          <bgColor theme="5" tint="0.59999389629810485"/>
        </patternFill>
      </fill>
    </dxf>
    <dxf>
      <font>
        <color rgb="FF9C0006"/>
      </font>
      <fill>
        <patternFill>
          <bgColor rgb="FFFFC7CE"/>
        </patternFill>
      </fill>
    </dxf>
    <dxf>
      <fill>
        <patternFill>
          <bgColor theme="9"/>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patternType="solid">
          <fgColor indexed="64"/>
          <bgColor theme="5" tint="0.59999389629810485"/>
        </patternFill>
      </fill>
    </dxf>
    <dxf>
      <font>
        <color rgb="FF9C0006"/>
      </font>
      <fill>
        <patternFill>
          <bgColor rgb="FFFFC7CE"/>
        </patternFill>
      </fill>
    </dxf>
    <dxf>
      <fill>
        <patternFill>
          <bgColor theme="9"/>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patternType="solid">
          <fgColor indexed="64"/>
          <bgColor theme="5" tint="0.59999389629810485"/>
        </patternFill>
      </fill>
    </dxf>
    <dxf>
      <font>
        <color rgb="FF9C0006"/>
      </font>
      <fill>
        <patternFill>
          <bgColor rgb="FFFFC7CE"/>
        </patternFill>
      </fill>
    </dxf>
    <dxf>
      <fill>
        <patternFill>
          <bgColor theme="9"/>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patternType="solid">
          <fgColor indexed="64"/>
          <bgColor theme="5" tint="0.59999389629810485"/>
        </patternFill>
      </fill>
    </dxf>
    <dxf>
      <font>
        <color rgb="FF9C0006"/>
      </font>
      <fill>
        <patternFill>
          <bgColor rgb="FFFFC7CE"/>
        </patternFill>
      </fill>
    </dxf>
    <dxf>
      <fill>
        <patternFill>
          <bgColor theme="9"/>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patternType="solid">
          <fgColor indexed="64"/>
          <bgColor theme="5" tint="0.59999389629810485"/>
        </patternFill>
      </fill>
    </dxf>
    <dxf>
      <font>
        <color rgb="FF9C0006"/>
      </font>
      <fill>
        <patternFill>
          <bgColor rgb="FFFFC7CE"/>
        </patternFill>
      </fill>
    </dxf>
    <dxf>
      <fill>
        <patternFill>
          <bgColor theme="9"/>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patternType="solid">
          <fgColor indexed="64"/>
          <bgColor theme="5" tint="0.59999389629810485"/>
        </patternFill>
      </fill>
    </dxf>
    <dxf>
      <font>
        <color rgb="FF9C0006"/>
      </font>
      <fill>
        <patternFill>
          <bgColor rgb="FFFFC7CE"/>
        </patternFill>
      </fill>
    </dxf>
    <dxf>
      <fill>
        <patternFill>
          <bgColor theme="9"/>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patternType="solid">
          <fgColor indexed="64"/>
          <bgColor theme="5" tint="0.59999389629810485"/>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28"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 Id="rId27" Type="http://schemas.openxmlformats.org/officeDocument/2006/relationships/customXml" Target="../customXml/item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n-US"/>
              <a:t>Score</a:t>
            </a:r>
            <a:r>
              <a:rPr lang="en-US" baseline="0"/>
              <a:t> knipperlichten - indicateurs d'alerte</a:t>
            </a:r>
            <a:endParaRPr lang="en-US"/>
          </a:p>
        </c:rich>
      </c:tx>
      <c:overlay val="0"/>
    </c:title>
    <c:autoTitleDeleted val="0"/>
    <c:plotArea>
      <c:layout/>
      <c:barChart>
        <c:barDir val="col"/>
        <c:grouping val="clustered"/>
        <c:varyColors val="0"/>
        <c:ser>
          <c:idx val="0"/>
          <c:order val="0"/>
          <c:tx>
            <c:strRef>
              <c:f>Graph!$B$1</c:f>
              <c:strCache>
                <c:ptCount val="1"/>
                <c:pt idx="0">
                  <c:v>2020</c:v>
                </c:pt>
              </c:strCache>
            </c:strRef>
          </c:tx>
          <c:invertIfNegative val="0"/>
          <c:cat>
            <c:strRef>
              <c:f>Graph!$A$2:$A$16</c:f>
              <c:strCache>
                <c:ptCount val="15"/>
                <c:pt idx="0">
                  <c:v>1. Arbeidsongevallen</c:v>
                </c:pt>
                <c:pt idx="1">
                  <c:v>2. Absenteïsme</c:v>
                </c:pt>
                <c:pt idx="2">
                  <c:v>3. Personeelsverloop</c:v>
                </c:pt>
                <c:pt idx="3">
                  <c:v>4. Psychosociale Verzoeken</c:v>
                </c:pt>
                <c:pt idx="4">
                  <c:v>5. Schokkende Gebeurtenissen</c:v>
                </c:pt>
                <c:pt idx="5">
                  <c:v>6. Emotionele incidenten</c:v>
                </c:pt>
                <c:pt idx="6">
                  <c:v>7. Groepsconflicten </c:v>
                </c:pt>
                <c:pt idx="7">
                  <c:v>8. Ongewenst Gedrag Door Derden</c:v>
                </c:pt>
                <c:pt idx="8">
                  <c:v>9. MSA</c:v>
                </c:pt>
                <c:pt idx="9">
                  <c:v>10. Diversiteit</c:v>
                </c:pt>
                <c:pt idx="10">
                  <c:v>11. Verslaving</c:v>
                </c:pt>
                <c:pt idx="11">
                  <c:v>12. Sociaal Overleg Psy</c:v>
                </c:pt>
                <c:pt idx="12">
                  <c:v>13. Preventiedienst Psy</c:v>
                </c:pt>
                <c:pt idx="13">
                  <c:v>14. Opleidingen Psy</c:v>
                </c:pt>
                <c:pt idx="14">
                  <c:v>15. Actieplan Psy</c:v>
                </c:pt>
              </c:strCache>
            </c:strRef>
          </c:cat>
          <c:val>
            <c:numRef>
              <c:f>Graph!$B$2:$B$16</c:f>
              <c:numCache>
                <c:formatCode>General</c:formatCode>
                <c:ptCount val="15"/>
                <c:pt idx="0">
                  <c:v>0</c:v>
                </c:pt>
                <c:pt idx="1">
                  <c:v>0</c:v>
                </c:pt>
                <c:pt idx="2">
                  <c:v>0</c:v>
                </c:pt>
                <c:pt idx="3">
                  <c:v>0</c:v>
                </c:pt>
                <c:pt idx="4">
                  <c:v>0</c:v>
                </c:pt>
                <c:pt idx="5">
                  <c:v>0</c:v>
                </c:pt>
                <c:pt idx="6" formatCode="0">
                  <c:v>0</c:v>
                </c:pt>
                <c:pt idx="7">
                  <c:v>0</c:v>
                </c:pt>
                <c:pt idx="8">
                  <c:v>0</c:v>
                </c:pt>
                <c:pt idx="9">
                  <c:v>0</c:v>
                </c:pt>
                <c:pt idx="10">
                  <c:v>0</c:v>
                </c:pt>
                <c:pt idx="11">
                  <c:v>0</c:v>
                </c:pt>
                <c:pt idx="12">
                  <c:v>0</c:v>
                </c:pt>
                <c:pt idx="13">
                  <c:v>0</c:v>
                </c:pt>
                <c:pt idx="14">
                  <c:v>0</c:v>
                </c:pt>
              </c:numCache>
            </c:numRef>
          </c:val>
          <c:extLst>
            <c:ext xmlns:c16="http://schemas.microsoft.com/office/drawing/2014/chart" uri="{C3380CC4-5D6E-409C-BE32-E72D297353CC}">
              <c16:uniqueId val="{00000000-C14C-4DC0-9A9C-3EDD75A18596}"/>
            </c:ext>
          </c:extLst>
        </c:ser>
        <c:ser>
          <c:idx val="1"/>
          <c:order val="1"/>
          <c:tx>
            <c:strRef>
              <c:f>Graph!$C$1</c:f>
              <c:strCache>
                <c:ptCount val="1"/>
                <c:pt idx="0">
                  <c:v>2021</c:v>
                </c:pt>
              </c:strCache>
            </c:strRef>
          </c:tx>
          <c:invertIfNegative val="0"/>
          <c:cat>
            <c:strRef>
              <c:f>Graph!$A$2:$A$16</c:f>
              <c:strCache>
                <c:ptCount val="15"/>
                <c:pt idx="0">
                  <c:v>1. Arbeidsongevallen</c:v>
                </c:pt>
                <c:pt idx="1">
                  <c:v>2. Absenteïsme</c:v>
                </c:pt>
                <c:pt idx="2">
                  <c:v>3. Personeelsverloop</c:v>
                </c:pt>
                <c:pt idx="3">
                  <c:v>4. Psychosociale Verzoeken</c:v>
                </c:pt>
                <c:pt idx="4">
                  <c:v>5. Schokkende Gebeurtenissen</c:v>
                </c:pt>
                <c:pt idx="5">
                  <c:v>6. Emotionele incidenten</c:v>
                </c:pt>
                <c:pt idx="6">
                  <c:v>7. Groepsconflicten </c:v>
                </c:pt>
                <c:pt idx="7">
                  <c:v>8. Ongewenst Gedrag Door Derden</c:v>
                </c:pt>
                <c:pt idx="8">
                  <c:v>9. MSA</c:v>
                </c:pt>
                <c:pt idx="9">
                  <c:v>10. Diversiteit</c:v>
                </c:pt>
                <c:pt idx="10">
                  <c:v>11. Verslaving</c:v>
                </c:pt>
                <c:pt idx="11">
                  <c:v>12. Sociaal Overleg Psy</c:v>
                </c:pt>
                <c:pt idx="12">
                  <c:v>13. Preventiedienst Psy</c:v>
                </c:pt>
                <c:pt idx="13">
                  <c:v>14. Opleidingen Psy</c:v>
                </c:pt>
                <c:pt idx="14">
                  <c:v>15. Actieplan Psy</c:v>
                </c:pt>
              </c:strCache>
            </c:strRef>
          </c:cat>
          <c:val>
            <c:numRef>
              <c:f>Graph!$C$2:$C$16</c:f>
              <c:numCache>
                <c:formatCode>General</c:formatCode>
                <c:ptCount val="15"/>
                <c:pt idx="0">
                  <c:v>0</c:v>
                </c:pt>
                <c:pt idx="1">
                  <c:v>0</c:v>
                </c:pt>
                <c:pt idx="2">
                  <c:v>0</c:v>
                </c:pt>
                <c:pt idx="3">
                  <c:v>0</c:v>
                </c:pt>
                <c:pt idx="4">
                  <c:v>0</c:v>
                </c:pt>
                <c:pt idx="5">
                  <c:v>0</c:v>
                </c:pt>
                <c:pt idx="6" formatCode="0">
                  <c:v>0</c:v>
                </c:pt>
                <c:pt idx="7">
                  <c:v>0</c:v>
                </c:pt>
                <c:pt idx="8">
                  <c:v>0</c:v>
                </c:pt>
                <c:pt idx="9">
                  <c:v>0</c:v>
                </c:pt>
                <c:pt idx="10">
                  <c:v>0</c:v>
                </c:pt>
                <c:pt idx="11">
                  <c:v>0</c:v>
                </c:pt>
                <c:pt idx="12">
                  <c:v>0</c:v>
                </c:pt>
                <c:pt idx="13">
                  <c:v>0</c:v>
                </c:pt>
                <c:pt idx="14">
                  <c:v>0</c:v>
                </c:pt>
              </c:numCache>
            </c:numRef>
          </c:val>
          <c:extLst>
            <c:ext xmlns:c16="http://schemas.microsoft.com/office/drawing/2014/chart" uri="{C3380CC4-5D6E-409C-BE32-E72D297353CC}">
              <c16:uniqueId val="{00000001-C14C-4DC0-9A9C-3EDD75A18596}"/>
            </c:ext>
          </c:extLst>
        </c:ser>
        <c:ser>
          <c:idx val="2"/>
          <c:order val="2"/>
          <c:tx>
            <c:strRef>
              <c:f>Graph!$D$1</c:f>
              <c:strCache>
                <c:ptCount val="1"/>
                <c:pt idx="0">
                  <c:v>2022</c:v>
                </c:pt>
              </c:strCache>
            </c:strRef>
          </c:tx>
          <c:invertIfNegative val="0"/>
          <c:cat>
            <c:strRef>
              <c:f>Graph!$A$2:$A$16</c:f>
              <c:strCache>
                <c:ptCount val="15"/>
                <c:pt idx="0">
                  <c:v>1. Arbeidsongevallen</c:v>
                </c:pt>
                <c:pt idx="1">
                  <c:v>2. Absenteïsme</c:v>
                </c:pt>
                <c:pt idx="2">
                  <c:v>3. Personeelsverloop</c:v>
                </c:pt>
                <c:pt idx="3">
                  <c:v>4. Psychosociale Verzoeken</c:v>
                </c:pt>
                <c:pt idx="4">
                  <c:v>5. Schokkende Gebeurtenissen</c:v>
                </c:pt>
                <c:pt idx="5">
                  <c:v>6. Emotionele incidenten</c:v>
                </c:pt>
                <c:pt idx="6">
                  <c:v>7. Groepsconflicten </c:v>
                </c:pt>
                <c:pt idx="7">
                  <c:v>8. Ongewenst Gedrag Door Derden</c:v>
                </c:pt>
                <c:pt idx="8">
                  <c:v>9. MSA</c:v>
                </c:pt>
                <c:pt idx="9">
                  <c:v>10. Diversiteit</c:v>
                </c:pt>
                <c:pt idx="10">
                  <c:v>11. Verslaving</c:v>
                </c:pt>
                <c:pt idx="11">
                  <c:v>12. Sociaal Overleg Psy</c:v>
                </c:pt>
                <c:pt idx="12">
                  <c:v>13. Preventiedienst Psy</c:v>
                </c:pt>
                <c:pt idx="13">
                  <c:v>14. Opleidingen Psy</c:v>
                </c:pt>
                <c:pt idx="14">
                  <c:v>15. Actieplan Psy</c:v>
                </c:pt>
              </c:strCache>
            </c:strRef>
          </c:cat>
          <c:val>
            <c:numRef>
              <c:f>Graph!$D$2:$D$16</c:f>
              <c:numCache>
                <c:formatCode>General</c:formatCode>
                <c:ptCount val="15"/>
                <c:pt idx="0">
                  <c:v>0</c:v>
                </c:pt>
                <c:pt idx="1">
                  <c:v>0</c:v>
                </c:pt>
                <c:pt idx="2">
                  <c:v>0</c:v>
                </c:pt>
                <c:pt idx="3">
                  <c:v>0</c:v>
                </c:pt>
                <c:pt idx="4">
                  <c:v>0</c:v>
                </c:pt>
                <c:pt idx="5">
                  <c:v>0</c:v>
                </c:pt>
                <c:pt idx="6" formatCode="0">
                  <c:v>0</c:v>
                </c:pt>
                <c:pt idx="7">
                  <c:v>0</c:v>
                </c:pt>
                <c:pt idx="8">
                  <c:v>0</c:v>
                </c:pt>
                <c:pt idx="9">
                  <c:v>0</c:v>
                </c:pt>
                <c:pt idx="10">
                  <c:v>0</c:v>
                </c:pt>
                <c:pt idx="11">
                  <c:v>0</c:v>
                </c:pt>
                <c:pt idx="12">
                  <c:v>0</c:v>
                </c:pt>
                <c:pt idx="13">
                  <c:v>0</c:v>
                </c:pt>
                <c:pt idx="14">
                  <c:v>0</c:v>
                </c:pt>
              </c:numCache>
            </c:numRef>
          </c:val>
          <c:extLst>
            <c:ext xmlns:c16="http://schemas.microsoft.com/office/drawing/2014/chart" uri="{C3380CC4-5D6E-409C-BE32-E72D297353CC}">
              <c16:uniqueId val="{00000002-C14C-4DC0-9A9C-3EDD75A18596}"/>
            </c:ext>
          </c:extLst>
        </c:ser>
        <c:ser>
          <c:idx val="3"/>
          <c:order val="3"/>
          <c:tx>
            <c:strRef>
              <c:f>Graph!$E$1</c:f>
              <c:strCache>
                <c:ptCount val="1"/>
                <c:pt idx="0">
                  <c:v>D</c:v>
                </c:pt>
              </c:strCache>
            </c:strRef>
          </c:tx>
          <c:invertIfNegative val="0"/>
          <c:cat>
            <c:strRef>
              <c:f>Graph!$A$2:$A$16</c:f>
              <c:strCache>
                <c:ptCount val="15"/>
                <c:pt idx="0">
                  <c:v>1. Arbeidsongevallen</c:v>
                </c:pt>
                <c:pt idx="1">
                  <c:v>2. Absenteïsme</c:v>
                </c:pt>
                <c:pt idx="2">
                  <c:v>3. Personeelsverloop</c:v>
                </c:pt>
                <c:pt idx="3">
                  <c:v>4. Psychosociale Verzoeken</c:v>
                </c:pt>
                <c:pt idx="4">
                  <c:v>5. Schokkende Gebeurtenissen</c:v>
                </c:pt>
                <c:pt idx="5">
                  <c:v>6. Emotionele incidenten</c:v>
                </c:pt>
                <c:pt idx="6">
                  <c:v>7. Groepsconflicten </c:v>
                </c:pt>
                <c:pt idx="7">
                  <c:v>8. Ongewenst Gedrag Door Derden</c:v>
                </c:pt>
                <c:pt idx="8">
                  <c:v>9. MSA</c:v>
                </c:pt>
                <c:pt idx="9">
                  <c:v>10. Diversiteit</c:v>
                </c:pt>
                <c:pt idx="10">
                  <c:v>11. Verslaving</c:v>
                </c:pt>
                <c:pt idx="11">
                  <c:v>12. Sociaal Overleg Psy</c:v>
                </c:pt>
                <c:pt idx="12">
                  <c:v>13. Preventiedienst Psy</c:v>
                </c:pt>
                <c:pt idx="13">
                  <c:v>14. Opleidingen Psy</c:v>
                </c:pt>
                <c:pt idx="14">
                  <c:v>15. Actieplan Psy</c:v>
                </c:pt>
              </c:strCache>
            </c:strRef>
          </c:cat>
          <c:val>
            <c:numRef>
              <c:f>Graph!$E$2:$E$16</c:f>
            </c:numRef>
          </c:val>
          <c:extLst>
            <c:ext xmlns:c16="http://schemas.microsoft.com/office/drawing/2014/chart" uri="{C3380CC4-5D6E-409C-BE32-E72D297353CC}">
              <c16:uniqueId val="{00000003-C14C-4DC0-9A9C-3EDD75A18596}"/>
            </c:ext>
          </c:extLst>
        </c:ser>
        <c:ser>
          <c:idx val="4"/>
          <c:order val="4"/>
          <c:tx>
            <c:strRef>
              <c:f>Graph!$F$1</c:f>
              <c:strCache>
                <c:ptCount val="1"/>
                <c:pt idx="0">
                  <c:v>E</c:v>
                </c:pt>
              </c:strCache>
            </c:strRef>
          </c:tx>
          <c:invertIfNegative val="0"/>
          <c:cat>
            <c:strRef>
              <c:f>Graph!$A$2:$A$16</c:f>
              <c:strCache>
                <c:ptCount val="15"/>
                <c:pt idx="0">
                  <c:v>1. Arbeidsongevallen</c:v>
                </c:pt>
                <c:pt idx="1">
                  <c:v>2. Absenteïsme</c:v>
                </c:pt>
                <c:pt idx="2">
                  <c:v>3. Personeelsverloop</c:v>
                </c:pt>
                <c:pt idx="3">
                  <c:v>4. Psychosociale Verzoeken</c:v>
                </c:pt>
                <c:pt idx="4">
                  <c:v>5. Schokkende Gebeurtenissen</c:v>
                </c:pt>
                <c:pt idx="5">
                  <c:v>6. Emotionele incidenten</c:v>
                </c:pt>
                <c:pt idx="6">
                  <c:v>7. Groepsconflicten </c:v>
                </c:pt>
                <c:pt idx="7">
                  <c:v>8. Ongewenst Gedrag Door Derden</c:v>
                </c:pt>
                <c:pt idx="8">
                  <c:v>9. MSA</c:v>
                </c:pt>
                <c:pt idx="9">
                  <c:v>10. Diversiteit</c:v>
                </c:pt>
                <c:pt idx="10">
                  <c:v>11. Verslaving</c:v>
                </c:pt>
                <c:pt idx="11">
                  <c:v>12. Sociaal Overleg Psy</c:v>
                </c:pt>
                <c:pt idx="12">
                  <c:v>13. Preventiedienst Psy</c:v>
                </c:pt>
                <c:pt idx="13">
                  <c:v>14. Opleidingen Psy</c:v>
                </c:pt>
                <c:pt idx="14">
                  <c:v>15. Actieplan Psy</c:v>
                </c:pt>
              </c:strCache>
            </c:strRef>
          </c:cat>
          <c:val>
            <c:numRef>
              <c:f>Graph!$F$2:$F$16</c:f>
            </c:numRef>
          </c:val>
          <c:extLst>
            <c:ext xmlns:c16="http://schemas.microsoft.com/office/drawing/2014/chart" uri="{C3380CC4-5D6E-409C-BE32-E72D297353CC}">
              <c16:uniqueId val="{00000004-C14C-4DC0-9A9C-3EDD75A18596}"/>
            </c:ext>
          </c:extLst>
        </c:ser>
        <c:ser>
          <c:idx val="5"/>
          <c:order val="5"/>
          <c:tx>
            <c:strRef>
              <c:f>Graph!$G$1</c:f>
              <c:strCache>
                <c:ptCount val="1"/>
                <c:pt idx="0">
                  <c:v>F</c:v>
                </c:pt>
              </c:strCache>
            </c:strRef>
          </c:tx>
          <c:invertIfNegative val="0"/>
          <c:cat>
            <c:strRef>
              <c:f>Graph!$A$2:$A$16</c:f>
              <c:strCache>
                <c:ptCount val="15"/>
                <c:pt idx="0">
                  <c:v>1. Arbeidsongevallen</c:v>
                </c:pt>
                <c:pt idx="1">
                  <c:v>2. Absenteïsme</c:v>
                </c:pt>
                <c:pt idx="2">
                  <c:v>3. Personeelsverloop</c:v>
                </c:pt>
                <c:pt idx="3">
                  <c:v>4. Psychosociale Verzoeken</c:v>
                </c:pt>
                <c:pt idx="4">
                  <c:v>5. Schokkende Gebeurtenissen</c:v>
                </c:pt>
                <c:pt idx="5">
                  <c:v>6. Emotionele incidenten</c:v>
                </c:pt>
                <c:pt idx="6">
                  <c:v>7. Groepsconflicten </c:v>
                </c:pt>
                <c:pt idx="7">
                  <c:v>8. Ongewenst Gedrag Door Derden</c:v>
                </c:pt>
                <c:pt idx="8">
                  <c:v>9. MSA</c:v>
                </c:pt>
                <c:pt idx="9">
                  <c:v>10. Diversiteit</c:v>
                </c:pt>
                <c:pt idx="10">
                  <c:v>11. Verslaving</c:v>
                </c:pt>
                <c:pt idx="11">
                  <c:v>12. Sociaal Overleg Psy</c:v>
                </c:pt>
                <c:pt idx="12">
                  <c:v>13. Preventiedienst Psy</c:v>
                </c:pt>
                <c:pt idx="13">
                  <c:v>14. Opleidingen Psy</c:v>
                </c:pt>
                <c:pt idx="14">
                  <c:v>15. Actieplan Psy</c:v>
                </c:pt>
              </c:strCache>
            </c:strRef>
          </c:cat>
          <c:val>
            <c:numRef>
              <c:f>Graph!$G$2:$G$16</c:f>
            </c:numRef>
          </c:val>
          <c:extLst>
            <c:ext xmlns:c16="http://schemas.microsoft.com/office/drawing/2014/chart" uri="{C3380CC4-5D6E-409C-BE32-E72D297353CC}">
              <c16:uniqueId val="{00000005-C14C-4DC0-9A9C-3EDD75A18596}"/>
            </c:ext>
          </c:extLst>
        </c:ser>
        <c:ser>
          <c:idx val="6"/>
          <c:order val="6"/>
          <c:tx>
            <c:strRef>
              <c:f>Graph!$H$1</c:f>
              <c:strCache>
                <c:ptCount val="1"/>
                <c:pt idx="0">
                  <c:v>G</c:v>
                </c:pt>
              </c:strCache>
            </c:strRef>
          </c:tx>
          <c:invertIfNegative val="0"/>
          <c:cat>
            <c:strRef>
              <c:f>Graph!$A$2:$A$16</c:f>
              <c:strCache>
                <c:ptCount val="15"/>
                <c:pt idx="0">
                  <c:v>1. Arbeidsongevallen</c:v>
                </c:pt>
                <c:pt idx="1">
                  <c:v>2. Absenteïsme</c:v>
                </c:pt>
                <c:pt idx="2">
                  <c:v>3. Personeelsverloop</c:v>
                </c:pt>
                <c:pt idx="3">
                  <c:v>4. Psychosociale Verzoeken</c:v>
                </c:pt>
                <c:pt idx="4">
                  <c:v>5. Schokkende Gebeurtenissen</c:v>
                </c:pt>
                <c:pt idx="5">
                  <c:v>6. Emotionele incidenten</c:v>
                </c:pt>
                <c:pt idx="6">
                  <c:v>7. Groepsconflicten </c:v>
                </c:pt>
                <c:pt idx="7">
                  <c:v>8. Ongewenst Gedrag Door Derden</c:v>
                </c:pt>
                <c:pt idx="8">
                  <c:v>9. MSA</c:v>
                </c:pt>
                <c:pt idx="9">
                  <c:v>10. Diversiteit</c:v>
                </c:pt>
                <c:pt idx="10">
                  <c:v>11. Verslaving</c:v>
                </c:pt>
                <c:pt idx="11">
                  <c:v>12. Sociaal Overleg Psy</c:v>
                </c:pt>
                <c:pt idx="12">
                  <c:v>13. Preventiedienst Psy</c:v>
                </c:pt>
                <c:pt idx="13">
                  <c:v>14. Opleidingen Psy</c:v>
                </c:pt>
                <c:pt idx="14">
                  <c:v>15. Actieplan Psy</c:v>
                </c:pt>
              </c:strCache>
            </c:strRef>
          </c:cat>
          <c:val>
            <c:numRef>
              <c:f>Graph!$H$2:$H$16</c:f>
            </c:numRef>
          </c:val>
          <c:extLst>
            <c:ext xmlns:c16="http://schemas.microsoft.com/office/drawing/2014/chart" uri="{C3380CC4-5D6E-409C-BE32-E72D297353CC}">
              <c16:uniqueId val="{00000006-C14C-4DC0-9A9C-3EDD75A18596}"/>
            </c:ext>
          </c:extLst>
        </c:ser>
        <c:ser>
          <c:idx val="7"/>
          <c:order val="7"/>
          <c:tx>
            <c:strRef>
              <c:f>Graph!$I$1</c:f>
              <c:strCache>
                <c:ptCount val="1"/>
                <c:pt idx="0">
                  <c:v>H</c:v>
                </c:pt>
              </c:strCache>
            </c:strRef>
          </c:tx>
          <c:invertIfNegative val="0"/>
          <c:cat>
            <c:strRef>
              <c:f>Graph!$A$2:$A$16</c:f>
              <c:strCache>
                <c:ptCount val="15"/>
                <c:pt idx="0">
                  <c:v>1. Arbeidsongevallen</c:v>
                </c:pt>
                <c:pt idx="1">
                  <c:v>2. Absenteïsme</c:v>
                </c:pt>
                <c:pt idx="2">
                  <c:v>3. Personeelsverloop</c:v>
                </c:pt>
                <c:pt idx="3">
                  <c:v>4. Psychosociale Verzoeken</c:v>
                </c:pt>
                <c:pt idx="4">
                  <c:v>5. Schokkende Gebeurtenissen</c:v>
                </c:pt>
                <c:pt idx="5">
                  <c:v>6. Emotionele incidenten</c:v>
                </c:pt>
                <c:pt idx="6">
                  <c:v>7. Groepsconflicten </c:v>
                </c:pt>
                <c:pt idx="7">
                  <c:v>8. Ongewenst Gedrag Door Derden</c:v>
                </c:pt>
                <c:pt idx="8">
                  <c:v>9. MSA</c:v>
                </c:pt>
                <c:pt idx="9">
                  <c:v>10. Diversiteit</c:v>
                </c:pt>
                <c:pt idx="10">
                  <c:v>11. Verslaving</c:v>
                </c:pt>
                <c:pt idx="11">
                  <c:v>12. Sociaal Overleg Psy</c:v>
                </c:pt>
                <c:pt idx="12">
                  <c:v>13. Preventiedienst Psy</c:v>
                </c:pt>
                <c:pt idx="13">
                  <c:v>14. Opleidingen Psy</c:v>
                </c:pt>
                <c:pt idx="14">
                  <c:v>15. Actieplan Psy</c:v>
                </c:pt>
              </c:strCache>
            </c:strRef>
          </c:cat>
          <c:val>
            <c:numRef>
              <c:f>Graph!$I$2:$I$16</c:f>
            </c:numRef>
          </c:val>
          <c:extLst>
            <c:ext xmlns:c16="http://schemas.microsoft.com/office/drawing/2014/chart" uri="{C3380CC4-5D6E-409C-BE32-E72D297353CC}">
              <c16:uniqueId val="{00000007-C14C-4DC0-9A9C-3EDD75A18596}"/>
            </c:ext>
          </c:extLst>
        </c:ser>
        <c:ser>
          <c:idx val="8"/>
          <c:order val="8"/>
          <c:tx>
            <c:strRef>
              <c:f>Graph!$J$1</c:f>
              <c:strCache>
                <c:ptCount val="1"/>
                <c:pt idx="0">
                  <c:v>I</c:v>
                </c:pt>
              </c:strCache>
            </c:strRef>
          </c:tx>
          <c:invertIfNegative val="0"/>
          <c:cat>
            <c:strRef>
              <c:f>Graph!$A$2:$A$16</c:f>
              <c:strCache>
                <c:ptCount val="15"/>
                <c:pt idx="0">
                  <c:v>1. Arbeidsongevallen</c:v>
                </c:pt>
                <c:pt idx="1">
                  <c:v>2. Absenteïsme</c:v>
                </c:pt>
                <c:pt idx="2">
                  <c:v>3. Personeelsverloop</c:v>
                </c:pt>
                <c:pt idx="3">
                  <c:v>4. Psychosociale Verzoeken</c:v>
                </c:pt>
                <c:pt idx="4">
                  <c:v>5. Schokkende Gebeurtenissen</c:v>
                </c:pt>
                <c:pt idx="5">
                  <c:v>6. Emotionele incidenten</c:v>
                </c:pt>
                <c:pt idx="6">
                  <c:v>7. Groepsconflicten </c:v>
                </c:pt>
                <c:pt idx="7">
                  <c:v>8. Ongewenst Gedrag Door Derden</c:v>
                </c:pt>
                <c:pt idx="8">
                  <c:v>9. MSA</c:v>
                </c:pt>
                <c:pt idx="9">
                  <c:v>10. Diversiteit</c:v>
                </c:pt>
                <c:pt idx="10">
                  <c:v>11. Verslaving</c:v>
                </c:pt>
                <c:pt idx="11">
                  <c:v>12. Sociaal Overleg Psy</c:v>
                </c:pt>
                <c:pt idx="12">
                  <c:v>13. Preventiedienst Psy</c:v>
                </c:pt>
                <c:pt idx="13">
                  <c:v>14. Opleidingen Psy</c:v>
                </c:pt>
                <c:pt idx="14">
                  <c:v>15. Actieplan Psy</c:v>
                </c:pt>
              </c:strCache>
            </c:strRef>
          </c:cat>
          <c:val>
            <c:numRef>
              <c:f>Graph!$J$2:$J$16</c:f>
            </c:numRef>
          </c:val>
          <c:extLst>
            <c:ext xmlns:c16="http://schemas.microsoft.com/office/drawing/2014/chart" uri="{C3380CC4-5D6E-409C-BE32-E72D297353CC}">
              <c16:uniqueId val="{00000008-C14C-4DC0-9A9C-3EDD75A18596}"/>
            </c:ext>
          </c:extLst>
        </c:ser>
        <c:ser>
          <c:idx val="9"/>
          <c:order val="9"/>
          <c:tx>
            <c:strRef>
              <c:f>Graph!$K$1</c:f>
              <c:strCache>
                <c:ptCount val="1"/>
                <c:pt idx="0">
                  <c:v>J</c:v>
                </c:pt>
              </c:strCache>
            </c:strRef>
          </c:tx>
          <c:invertIfNegative val="0"/>
          <c:cat>
            <c:strRef>
              <c:f>Graph!$A$2:$A$16</c:f>
              <c:strCache>
                <c:ptCount val="15"/>
                <c:pt idx="0">
                  <c:v>1. Arbeidsongevallen</c:v>
                </c:pt>
                <c:pt idx="1">
                  <c:v>2. Absenteïsme</c:v>
                </c:pt>
                <c:pt idx="2">
                  <c:v>3. Personeelsverloop</c:v>
                </c:pt>
                <c:pt idx="3">
                  <c:v>4. Psychosociale Verzoeken</c:v>
                </c:pt>
                <c:pt idx="4">
                  <c:v>5. Schokkende Gebeurtenissen</c:v>
                </c:pt>
                <c:pt idx="5">
                  <c:v>6. Emotionele incidenten</c:v>
                </c:pt>
                <c:pt idx="6">
                  <c:v>7. Groepsconflicten </c:v>
                </c:pt>
                <c:pt idx="7">
                  <c:v>8. Ongewenst Gedrag Door Derden</c:v>
                </c:pt>
                <c:pt idx="8">
                  <c:v>9. MSA</c:v>
                </c:pt>
                <c:pt idx="9">
                  <c:v>10. Diversiteit</c:v>
                </c:pt>
                <c:pt idx="10">
                  <c:v>11. Verslaving</c:v>
                </c:pt>
                <c:pt idx="11">
                  <c:v>12. Sociaal Overleg Psy</c:v>
                </c:pt>
                <c:pt idx="12">
                  <c:v>13. Preventiedienst Psy</c:v>
                </c:pt>
                <c:pt idx="13">
                  <c:v>14. Opleidingen Psy</c:v>
                </c:pt>
                <c:pt idx="14">
                  <c:v>15. Actieplan Psy</c:v>
                </c:pt>
              </c:strCache>
            </c:strRef>
          </c:cat>
          <c:val>
            <c:numRef>
              <c:f>Graph!$K$2:$K$16</c:f>
            </c:numRef>
          </c:val>
          <c:extLst>
            <c:ext xmlns:c16="http://schemas.microsoft.com/office/drawing/2014/chart" uri="{C3380CC4-5D6E-409C-BE32-E72D297353CC}">
              <c16:uniqueId val="{00000009-C14C-4DC0-9A9C-3EDD75A18596}"/>
            </c:ext>
          </c:extLst>
        </c:ser>
        <c:ser>
          <c:idx val="10"/>
          <c:order val="10"/>
          <c:tx>
            <c:strRef>
              <c:f>Graph!$L$1</c:f>
              <c:strCache>
                <c:ptCount val="1"/>
                <c:pt idx="0">
                  <c:v>K</c:v>
                </c:pt>
              </c:strCache>
            </c:strRef>
          </c:tx>
          <c:invertIfNegative val="0"/>
          <c:cat>
            <c:strRef>
              <c:f>Graph!$A$2:$A$16</c:f>
              <c:strCache>
                <c:ptCount val="15"/>
                <c:pt idx="0">
                  <c:v>1. Arbeidsongevallen</c:v>
                </c:pt>
                <c:pt idx="1">
                  <c:v>2. Absenteïsme</c:v>
                </c:pt>
                <c:pt idx="2">
                  <c:v>3. Personeelsverloop</c:v>
                </c:pt>
                <c:pt idx="3">
                  <c:v>4. Psychosociale Verzoeken</c:v>
                </c:pt>
                <c:pt idx="4">
                  <c:v>5. Schokkende Gebeurtenissen</c:v>
                </c:pt>
                <c:pt idx="5">
                  <c:v>6. Emotionele incidenten</c:v>
                </c:pt>
                <c:pt idx="6">
                  <c:v>7. Groepsconflicten </c:v>
                </c:pt>
                <c:pt idx="7">
                  <c:v>8. Ongewenst Gedrag Door Derden</c:v>
                </c:pt>
                <c:pt idx="8">
                  <c:v>9. MSA</c:v>
                </c:pt>
                <c:pt idx="9">
                  <c:v>10. Diversiteit</c:v>
                </c:pt>
                <c:pt idx="10">
                  <c:v>11. Verslaving</c:v>
                </c:pt>
                <c:pt idx="11">
                  <c:v>12. Sociaal Overleg Psy</c:v>
                </c:pt>
                <c:pt idx="12">
                  <c:v>13. Preventiedienst Psy</c:v>
                </c:pt>
                <c:pt idx="13">
                  <c:v>14. Opleidingen Psy</c:v>
                </c:pt>
                <c:pt idx="14">
                  <c:v>15. Actieplan Psy</c:v>
                </c:pt>
              </c:strCache>
            </c:strRef>
          </c:cat>
          <c:val>
            <c:numRef>
              <c:f>Graph!$L$2:$L$16</c:f>
            </c:numRef>
          </c:val>
          <c:extLst>
            <c:ext xmlns:c16="http://schemas.microsoft.com/office/drawing/2014/chart" uri="{C3380CC4-5D6E-409C-BE32-E72D297353CC}">
              <c16:uniqueId val="{0000000A-C14C-4DC0-9A9C-3EDD75A18596}"/>
            </c:ext>
          </c:extLst>
        </c:ser>
        <c:ser>
          <c:idx val="11"/>
          <c:order val="11"/>
          <c:tx>
            <c:strRef>
              <c:f>Graph!$M$1</c:f>
              <c:strCache>
                <c:ptCount val="1"/>
                <c:pt idx="0">
                  <c:v>L</c:v>
                </c:pt>
              </c:strCache>
            </c:strRef>
          </c:tx>
          <c:invertIfNegative val="0"/>
          <c:cat>
            <c:strRef>
              <c:f>Graph!$A$2:$A$16</c:f>
              <c:strCache>
                <c:ptCount val="15"/>
                <c:pt idx="0">
                  <c:v>1. Arbeidsongevallen</c:v>
                </c:pt>
                <c:pt idx="1">
                  <c:v>2. Absenteïsme</c:v>
                </c:pt>
                <c:pt idx="2">
                  <c:v>3. Personeelsverloop</c:v>
                </c:pt>
                <c:pt idx="3">
                  <c:v>4. Psychosociale Verzoeken</c:v>
                </c:pt>
                <c:pt idx="4">
                  <c:v>5. Schokkende Gebeurtenissen</c:v>
                </c:pt>
                <c:pt idx="5">
                  <c:v>6. Emotionele incidenten</c:v>
                </c:pt>
                <c:pt idx="6">
                  <c:v>7. Groepsconflicten </c:v>
                </c:pt>
                <c:pt idx="7">
                  <c:v>8. Ongewenst Gedrag Door Derden</c:v>
                </c:pt>
                <c:pt idx="8">
                  <c:v>9. MSA</c:v>
                </c:pt>
                <c:pt idx="9">
                  <c:v>10. Diversiteit</c:v>
                </c:pt>
                <c:pt idx="10">
                  <c:v>11. Verslaving</c:v>
                </c:pt>
                <c:pt idx="11">
                  <c:v>12. Sociaal Overleg Psy</c:v>
                </c:pt>
                <c:pt idx="12">
                  <c:v>13. Preventiedienst Psy</c:v>
                </c:pt>
                <c:pt idx="13">
                  <c:v>14. Opleidingen Psy</c:v>
                </c:pt>
                <c:pt idx="14">
                  <c:v>15. Actieplan Psy</c:v>
                </c:pt>
              </c:strCache>
            </c:strRef>
          </c:cat>
          <c:val>
            <c:numRef>
              <c:f>Graph!$M$2:$M$16</c:f>
            </c:numRef>
          </c:val>
          <c:extLst>
            <c:ext xmlns:c16="http://schemas.microsoft.com/office/drawing/2014/chart" uri="{C3380CC4-5D6E-409C-BE32-E72D297353CC}">
              <c16:uniqueId val="{0000000B-C14C-4DC0-9A9C-3EDD75A18596}"/>
            </c:ext>
          </c:extLst>
        </c:ser>
        <c:ser>
          <c:idx val="12"/>
          <c:order val="12"/>
          <c:tx>
            <c:strRef>
              <c:f>Graph!$N$1</c:f>
              <c:strCache>
                <c:ptCount val="1"/>
                <c:pt idx="0">
                  <c:v>M</c:v>
                </c:pt>
              </c:strCache>
            </c:strRef>
          </c:tx>
          <c:invertIfNegative val="0"/>
          <c:cat>
            <c:strRef>
              <c:f>Graph!$A$2:$A$16</c:f>
              <c:strCache>
                <c:ptCount val="15"/>
                <c:pt idx="0">
                  <c:v>1. Arbeidsongevallen</c:v>
                </c:pt>
                <c:pt idx="1">
                  <c:v>2. Absenteïsme</c:v>
                </c:pt>
                <c:pt idx="2">
                  <c:v>3. Personeelsverloop</c:v>
                </c:pt>
                <c:pt idx="3">
                  <c:v>4. Psychosociale Verzoeken</c:v>
                </c:pt>
                <c:pt idx="4">
                  <c:v>5. Schokkende Gebeurtenissen</c:v>
                </c:pt>
                <c:pt idx="5">
                  <c:v>6. Emotionele incidenten</c:v>
                </c:pt>
                <c:pt idx="6">
                  <c:v>7. Groepsconflicten </c:v>
                </c:pt>
                <c:pt idx="7">
                  <c:v>8. Ongewenst Gedrag Door Derden</c:v>
                </c:pt>
                <c:pt idx="8">
                  <c:v>9. MSA</c:v>
                </c:pt>
                <c:pt idx="9">
                  <c:v>10. Diversiteit</c:v>
                </c:pt>
                <c:pt idx="10">
                  <c:v>11. Verslaving</c:v>
                </c:pt>
                <c:pt idx="11">
                  <c:v>12. Sociaal Overleg Psy</c:v>
                </c:pt>
                <c:pt idx="12">
                  <c:v>13. Preventiedienst Psy</c:v>
                </c:pt>
                <c:pt idx="13">
                  <c:v>14. Opleidingen Psy</c:v>
                </c:pt>
                <c:pt idx="14">
                  <c:v>15. Actieplan Psy</c:v>
                </c:pt>
              </c:strCache>
            </c:strRef>
          </c:cat>
          <c:val>
            <c:numRef>
              <c:f>Graph!$N$2:$N$16</c:f>
            </c:numRef>
          </c:val>
          <c:extLst>
            <c:ext xmlns:c16="http://schemas.microsoft.com/office/drawing/2014/chart" uri="{C3380CC4-5D6E-409C-BE32-E72D297353CC}">
              <c16:uniqueId val="{0000000C-C14C-4DC0-9A9C-3EDD75A18596}"/>
            </c:ext>
          </c:extLst>
        </c:ser>
        <c:ser>
          <c:idx val="13"/>
          <c:order val="13"/>
          <c:tx>
            <c:strRef>
              <c:f>Graph!$O$1</c:f>
              <c:strCache>
                <c:ptCount val="1"/>
                <c:pt idx="0">
                  <c:v>N</c:v>
                </c:pt>
              </c:strCache>
            </c:strRef>
          </c:tx>
          <c:invertIfNegative val="0"/>
          <c:cat>
            <c:strRef>
              <c:f>Graph!$A$2:$A$16</c:f>
              <c:strCache>
                <c:ptCount val="15"/>
                <c:pt idx="0">
                  <c:v>1. Arbeidsongevallen</c:v>
                </c:pt>
                <c:pt idx="1">
                  <c:v>2. Absenteïsme</c:v>
                </c:pt>
                <c:pt idx="2">
                  <c:v>3. Personeelsverloop</c:v>
                </c:pt>
                <c:pt idx="3">
                  <c:v>4. Psychosociale Verzoeken</c:v>
                </c:pt>
                <c:pt idx="4">
                  <c:v>5. Schokkende Gebeurtenissen</c:v>
                </c:pt>
                <c:pt idx="5">
                  <c:v>6. Emotionele incidenten</c:v>
                </c:pt>
                <c:pt idx="6">
                  <c:v>7. Groepsconflicten </c:v>
                </c:pt>
                <c:pt idx="7">
                  <c:v>8. Ongewenst Gedrag Door Derden</c:v>
                </c:pt>
                <c:pt idx="8">
                  <c:v>9. MSA</c:v>
                </c:pt>
                <c:pt idx="9">
                  <c:v>10. Diversiteit</c:v>
                </c:pt>
                <c:pt idx="10">
                  <c:v>11. Verslaving</c:v>
                </c:pt>
                <c:pt idx="11">
                  <c:v>12. Sociaal Overleg Psy</c:v>
                </c:pt>
                <c:pt idx="12">
                  <c:v>13. Preventiedienst Psy</c:v>
                </c:pt>
                <c:pt idx="13">
                  <c:v>14. Opleidingen Psy</c:v>
                </c:pt>
                <c:pt idx="14">
                  <c:v>15. Actieplan Psy</c:v>
                </c:pt>
              </c:strCache>
            </c:strRef>
          </c:cat>
          <c:val>
            <c:numRef>
              <c:f>Graph!$O$2:$O$16</c:f>
            </c:numRef>
          </c:val>
          <c:extLst>
            <c:ext xmlns:c16="http://schemas.microsoft.com/office/drawing/2014/chart" uri="{C3380CC4-5D6E-409C-BE32-E72D297353CC}">
              <c16:uniqueId val="{0000000D-C14C-4DC0-9A9C-3EDD75A18596}"/>
            </c:ext>
          </c:extLst>
        </c:ser>
        <c:ser>
          <c:idx val="14"/>
          <c:order val="14"/>
          <c:tx>
            <c:strRef>
              <c:f>Graph!$P$1</c:f>
              <c:strCache>
                <c:ptCount val="1"/>
                <c:pt idx="0">
                  <c:v>O</c:v>
                </c:pt>
              </c:strCache>
            </c:strRef>
          </c:tx>
          <c:invertIfNegative val="0"/>
          <c:cat>
            <c:strRef>
              <c:f>Graph!$A$2:$A$16</c:f>
              <c:strCache>
                <c:ptCount val="15"/>
                <c:pt idx="0">
                  <c:v>1. Arbeidsongevallen</c:v>
                </c:pt>
                <c:pt idx="1">
                  <c:v>2. Absenteïsme</c:v>
                </c:pt>
                <c:pt idx="2">
                  <c:v>3. Personeelsverloop</c:v>
                </c:pt>
                <c:pt idx="3">
                  <c:v>4. Psychosociale Verzoeken</c:v>
                </c:pt>
                <c:pt idx="4">
                  <c:v>5. Schokkende Gebeurtenissen</c:v>
                </c:pt>
                <c:pt idx="5">
                  <c:v>6. Emotionele incidenten</c:v>
                </c:pt>
                <c:pt idx="6">
                  <c:v>7. Groepsconflicten </c:v>
                </c:pt>
                <c:pt idx="7">
                  <c:v>8. Ongewenst Gedrag Door Derden</c:v>
                </c:pt>
                <c:pt idx="8">
                  <c:v>9. MSA</c:v>
                </c:pt>
                <c:pt idx="9">
                  <c:v>10. Diversiteit</c:v>
                </c:pt>
                <c:pt idx="10">
                  <c:v>11. Verslaving</c:v>
                </c:pt>
                <c:pt idx="11">
                  <c:v>12. Sociaal Overleg Psy</c:v>
                </c:pt>
                <c:pt idx="12">
                  <c:v>13. Preventiedienst Psy</c:v>
                </c:pt>
                <c:pt idx="13">
                  <c:v>14. Opleidingen Psy</c:v>
                </c:pt>
                <c:pt idx="14">
                  <c:v>15. Actieplan Psy</c:v>
                </c:pt>
              </c:strCache>
            </c:strRef>
          </c:cat>
          <c:val>
            <c:numRef>
              <c:f>Graph!$P$2:$P$16</c:f>
            </c:numRef>
          </c:val>
          <c:extLst>
            <c:ext xmlns:c16="http://schemas.microsoft.com/office/drawing/2014/chart" uri="{C3380CC4-5D6E-409C-BE32-E72D297353CC}">
              <c16:uniqueId val="{0000000E-C14C-4DC0-9A9C-3EDD75A18596}"/>
            </c:ext>
          </c:extLst>
        </c:ser>
        <c:dLbls>
          <c:showLegendKey val="0"/>
          <c:showVal val="0"/>
          <c:showCatName val="0"/>
          <c:showSerName val="0"/>
          <c:showPercent val="0"/>
          <c:showBubbleSize val="0"/>
        </c:dLbls>
        <c:gapWidth val="150"/>
        <c:axId val="-2071461192"/>
        <c:axId val="-2071458184"/>
      </c:barChart>
      <c:catAx>
        <c:axId val="-2071461192"/>
        <c:scaling>
          <c:orientation val="minMax"/>
        </c:scaling>
        <c:delete val="0"/>
        <c:axPos val="b"/>
        <c:numFmt formatCode="General" sourceLinked="0"/>
        <c:majorTickMark val="out"/>
        <c:minorTickMark val="none"/>
        <c:tickLblPos val="nextTo"/>
        <c:crossAx val="-2071458184"/>
        <c:crosses val="autoZero"/>
        <c:auto val="1"/>
        <c:lblAlgn val="ctr"/>
        <c:lblOffset val="100"/>
        <c:noMultiLvlLbl val="0"/>
      </c:catAx>
      <c:valAx>
        <c:axId val="-2071458184"/>
        <c:scaling>
          <c:orientation val="minMax"/>
          <c:max val="8"/>
          <c:min val="0"/>
        </c:scaling>
        <c:delete val="0"/>
        <c:axPos val="l"/>
        <c:majorGridlines/>
        <c:numFmt formatCode="General" sourceLinked="1"/>
        <c:majorTickMark val="out"/>
        <c:minorTickMark val="none"/>
        <c:tickLblPos val="nextTo"/>
        <c:crossAx val="-2071461192"/>
        <c:crosses val="autoZero"/>
        <c:crossBetween val="between"/>
        <c:majorUnit val="1"/>
      </c:valAx>
    </c:plotArea>
    <c:legend>
      <c:legendPos val="b"/>
      <c:overlay val="0"/>
    </c:legend>
    <c:plotVisOnly val="1"/>
    <c:dispBlanksAs val="gap"/>
    <c:showDLblsOverMax val="0"/>
  </c:chart>
  <c:printSettings>
    <c:headerFooter/>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n-US"/>
              <a:t>TOTAALSCORE - SCORE TOTAL</a:t>
            </a:r>
          </a:p>
        </c:rich>
      </c:tx>
      <c:overlay val="0"/>
    </c:title>
    <c:autoTitleDeleted val="0"/>
    <c:plotArea>
      <c:layout/>
      <c:barChart>
        <c:barDir val="col"/>
        <c:grouping val="clustered"/>
        <c:varyColors val="0"/>
        <c:ser>
          <c:idx val="0"/>
          <c:order val="0"/>
          <c:tx>
            <c:strRef>
              <c:f>Graph!$A$17</c:f>
              <c:strCache>
                <c:ptCount val="1"/>
                <c:pt idx="0">
                  <c:v>TOTAALSCORE</c:v>
                </c:pt>
              </c:strCache>
            </c:strRef>
          </c:tx>
          <c:invertIfNegative val="0"/>
          <c:cat>
            <c:numRef>
              <c:f>Graph!$B$1:$P$1</c:f>
              <c:numCache>
                <c:formatCode>General</c:formatCode>
                <c:ptCount val="3"/>
                <c:pt idx="0">
                  <c:v>2020</c:v>
                </c:pt>
                <c:pt idx="1">
                  <c:v>2021</c:v>
                </c:pt>
                <c:pt idx="2">
                  <c:v>2022</c:v>
                </c:pt>
              </c:numCache>
            </c:numRef>
          </c:cat>
          <c:val>
            <c:numRef>
              <c:f>Graph!$B$17:$P$17</c:f>
              <c:numCache>
                <c:formatCode>General</c:formatCode>
                <c:ptCount val="3"/>
                <c:pt idx="0">
                  <c:v>0</c:v>
                </c:pt>
                <c:pt idx="1">
                  <c:v>0</c:v>
                </c:pt>
                <c:pt idx="2">
                  <c:v>0</c:v>
                </c:pt>
              </c:numCache>
            </c:numRef>
          </c:val>
          <c:extLst>
            <c:ext xmlns:c16="http://schemas.microsoft.com/office/drawing/2014/chart" uri="{C3380CC4-5D6E-409C-BE32-E72D297353CC}">
              <c16:uniqueId val="{00000000-22D3-4C7D-BF6D-24CB4F19D9EC}"/>
            </c:ext>
          </c:extLst>
        </c:ser>
        <c:dLbls>
          <c:showLegendKey val="0"/>
          <c:showVal val="0"/>
          <c:showCatName val="0"/>
          <c:showSerName val="0"/>
          <c:showPercent val="0"/>
          <c:showBubbleSize val="0"/>
        </c:dLbls>
        <c:gapWidth val="150"/>
        <c:axId val="-2071445848"/>
        <c:axId val="-2071442840"/>
      </c:barChart>
      <c:catAx>
        <c:axId val="-2071445848"/>
        <c:scaling>
          <c:orientation val="minMax"/>
        </c:scaling>
        <c:delete val="0"/>
        <c:axPos val="b"/>
        <c:numFmt formatCode="General" sourceLinked="1"/>
        <c:majorTickMark val="out"/>
        <c:minorTickMark val="none"/>
        <c:tickLblPos val="nextTo"/>
        <c:crossAx val="-2071442840"/>
        <c:crosses val="autoZero"/>
        <c:auto val="1"/>
        <c:lblAlgn val="ctr"/>
        <c:lblOffset val="100"/>
        <c:noMultiLvlLbl val="0"/>
      </c:catAx>
      <c:valAx>
        <c:axId val="-2071442840"/>
        <c:scaling>
          <c:orientation val="minMax"/>
          <c:max val="65"/>
          <c:min val="0"/>
        </c:scaling>
        <c:delete val="0"/>
        <c:axPos val="l"/>
        <c:majorGridlines/>
        <c:numFmt formatCode="General" sourceLinked="1"/>
        <c:majorTickMark val="out"/>
        <c:minorTickMark val="none"/>
        <c:tickLblPos val="nextTo"/>
        <c:crossAx val="-2071445848"/>
        <c:crosses val="autoZero"/>
        <c:crossBetween val="between"/>
      </c:valAx>
    </c:plotArea>
    <c:plotVisOnly val="1"/>
    <c:dispBlanksAs val="gap"/>
    <c:showDLblsOverMax val="0"/>
  </c:chart>
  <c:printSettings>
    <c:headerFooter/>
    <c:pageMargins b="1" l="0.75" r="0.75" t="1" header="0.5" footer="0.5"/>
    <c:pageSetup/>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1</xdr:col>
      <xdr:colOff>68580</xdr:colOff>
      <xdr:row>0</xdr:row>
      <xdr:rowOff>76200</xdr:rowOff>
    </xdr:from>
    <xdr:to>
      <xdr:col>2</xdr:col>
      <xdr:colOff>2540</xdr:colOff>
      <xdr:row>0</xdr:row>
      <xdr:rowOff>2082675</xdr:rowOff>
    </xdr:to>
    <xdr:pic>
      <xdr:nvPicPr>
        <xdr:cNvPr id="5" name="Picture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a:stretch>
          <a:fillRect/>
        </a:stretch>
      </xdr:blipFill>
      <xdr:spPr>
        <a:xfrm>
          <a:off x="12412980" y="76200"/>
          <a:ext cx="1488440" cy="2006475"/>
        </a:xfrm>
        <a:prstGeom prst="rect">
          <a:avLst/>
        </a:prstGeom>
      </xdr:spPr>
    </xdr:pic>
    <xdr:clientData/>
  </xdr:twoCellAnchor>
  <xdr:twoCellAnchor editAs="oneCell">
    <xdr:from>
      <xdr:col>0</xdr:col>
      <xdr:colOff>4686299</xdr:colOff>
      <xdr:row>0</xdr:row>
      <xdr:rowOff>0</xdr:rowOff>
    </xdr:from>
    <xdr:to>
      <xdr:col>0</xdr:col>
      <xdr:colOff>9661830</xdr:colOff>
      <xdr:row>0</xdr:row>
      <xdr:rowOff>1615880</xdr:rowOff>
    </xdr:to>
    <xdr:pic>
      <xdr:nvPicPr>
        <xdr:cNvPr id="6" name="Picture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2"/>
        <a:stretch>
          <a:fillRect/>
        </a:stretch>
      </xdr:blipFill>
      <xdr:spPr>
        <a:xfrm>
          <a:off x="4686299" y="0"/>
          <a:ext cx="4967911" cy="1623500"/>
        </a:xfrm>
        <a:prstGeom prst="rect">
          <a:avLst/>
        </a:prstGeom>
      </xdr:spPr>
    </xdr:pic>
    <xdr:clientData/>
  </xdr:twoCellAnchor>
  <xdr:twoCellAnchor editAs="oneCell">
    <xdr:from>
      <xdr:col>0</xdr:col>
      <xdr:colOff>0</xdr:colOff>
      <xdr:row>0</xdr:row>
      <xdr:rowOff>12700</xdr:rowOff>
    </xdr:from>
    <xdr:to>
      <xdr:col>0</xdr:col>
      <xdr:colOff>4970780</xdr:colOff>
      <xdr:row>0</xdr:row>
      <xdr:rowOff>1658604</xdr:rowOff>
    </xdr:to>
    <xdr:pic>
      <xdr:nvPicPr>
        <xdr:cNvPr id="7" name="Picture 6">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3"/>
        <a:stretch>
          <a:fillRect/>
        </a:stretch>
      </xdr:blipFill>
      <xdr:spPr>
        <a:xfrm>
          <a:off x="0" y="12700"/>
          <a:ext cx="4978400" cy="1634474"/>
        </a:xfrm>
        <a:prstGeom prst="rect">
          <a:avLst/>
        </a:prstGeom>
      </xdr:spPr>
    </xdr:pic>
    <xdr:clientData/>
  </xdr:twoCellAnchor>
  <xdr:twoCellAnchor editAs="oneCell">
    <xdr:from>
      <xdr:col>0</xdr:col>
      <xdr:colOff>9423400</xdr:colOff>
      <xdr:row>0</xdr:row>
      <xdr:rowOff>101601</xdr:rowOff>
    </xdr:from>
    <xdr:to>
      <xdr:col>0</xdr:col>
      <xdr:colOff>13208000</xdr:colOff>
      <xdr:row>0</xdr:row>
      <xdr:rowOff>1549401</xdr:rowOff>
    </xdr:to>
    <xdr:pic>
      <xdr:nvPicPr>
        <xdr:cNvPr id="9" name="Image 6">
          <a:extLst>
            <a:ext uri="{FF2B5EF4-FFF2-40B4-BE49-F238E27FC236}">
              <a16:creationId xmlns:a16="http://schemas.microsoft.com/office/drawing/2014/main" id="{79C87494-98D9-4DEC-926F-FD51572A12F3}"/>
            </a:ext>
          </a:extLst>
        </xdr:cNvPr>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9423400" y="101601"/>
          <a:ext cx="3784600" cy="14478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xdr:colOff>
      <xdr:row>19</xdr:row>
      <xdr:rowOff>114300</xdr:rowOff>
    </xdr:from>
    <xdr:to>
      <xdr:col>25</xdr:col>
      <xdr:colOff>673100</xdr:colOff>
      <xdr:row>50</xdr:row>
      <xdr:rowOff>88900</xdr:rowOff>
    </xdr:to>
    <xdr:graphicFrame macro="">
      <xdr:nvGraphicFramePr>
        <xdr:cNvPr id="3" name="Chart 2">
          <a:extLst>
            <a:ext uri="{FF2B5EF4-FFF2-40B4-BE49-F238E27FC236}">
              <a16:creationId xmlns:a16="http://schemas.microsoft.com/office/drawing/2014/main" id="{00000000-0008-0000-14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54</xdr:row>
      <xdr:rowOff>88900</xdr:rowOff>
    </xdr:from>
    <xdr:to>
      <xdr:col>19</xdr:col>
      <xdr:colOff>812800</xdr:colOff>
      <xdr:row>84</xdr:row>
      <xdr:rowOff>0</xdr:rowOff>
    </xdr:to>
    <xdr:graphicFrame macro="">
      <xdr:nvGraphicFramePr>
        <xdr:cNvPr id="5" name="Chart 4">
          <a:extLst>
            <a:ext uri="{FF2B5EF4-FFF2-40B4-BE49-F238E27FC236}">
              <a16:creationId xmlns:a16="http://schemas.microsoft.com/office/drawing/2014/main" id="{00000000-0008-0000-14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0000"/>
    <pageSetUpPr fitToPage="1"/>
  </sheetPr>
  <dimension ref="A1:D47"/>
  <sheetViews>
    <sheetView showGridLines="0" topLeftCell="A4" zoomScale="80" zoomScaleNormal="80" workbookViewId="0">
      <selection activeCell="A14" sqref="A14"/>
    </sheetView>
  </sheetViews>
  <sheetFormatPr defaultColWidth="11.5703125" defaultRowHeight="15" x14ac:dyDescent="0.25"/>
  <cols>
    <col min="1" max="1" width="180" customWidth="1"/>
    <col min="2" max="2" width="22.7109375" customWidth="1"/>
    <col min="3" max="3" width="43.42578125" customWidth="1"/>
    <col min="4" max="4" width="15" customWidth="1"/>
  </cols>
  <sheetData>
    <row r="1" spans="1:4" ht="165" customHeight="1" thickBot="1" x14ac:dyDescent="0.3">
      <c r="A1" s="1"/>
      <c r="B1" s="1"/>
    </row>
    <row r="2" spans="1:4" s="42" customFormat="1" ht="69" customHeight="1" thickBot="1" x14ac:dyDescent="0.45">
      <c r="A2" s="40" t="s">
        <v>372</v>
      </c>
      <c r="B2" s="43" t="s">
        <v>36</v>
      </c>
      <c r="C2" s="41"/>
      <c r="D2" s="41"/>
    </row>
    <row r="3" spans="1:4" s="47" customFormat="1" ht="50.1" customHeight="1" x14ac:dyDescent="0.25">
      <c r="A3" s="72" t="str">
        <f>IF('Info + taal-langue'!$B$2="Nederlands",'NL+FR'!$A$321,'NL+FR'!$B$321)</f>
        <v>Dit onderzoek wordt gefinancierd door de Minister van Sociale Zaken en Volksgezondheid in samenwerking met de Federale Overheidsdienst Werkgelegenheid, Arbeid en Sociaal overleg, in het kader van nieuwe initiatieven met betrekking tot burn-out.</v>
      </c>
      <c r="B3" s="12"/>
    </row>
    <row r="4" spans="1:4" s="47" customFormat="1" ht="51" customHeight="1" x14ac:dyDescent="0.25">
      <c r="A4" s="72" t="str">
        <f>IF('Info + taal-langue'!$B$2="Nederlands",'NL+FR'!$A$322,'NL+FR'!$B$322)</f>
        <v>De Excel-tool (februari 2020) is gebaseerd op de tool Knipperlichten psychosociale risico's op het werk van FOD Werkgelegenheid, Arbeid en Sociaal Overleg, en werd oorspronkelijk opgesteld door UNamur in samenwerking met HIVA.</v>
      </c>
      <c r="B4" s="12"/>
    </row>
    <row r="5" spans="1:4" s="50" customFormat="1" ht="59.1" customHeight="1" x14ac:dyDescent="0.5">
      <c r="A5" s="48" t="str">
        <f>IF('Info + taal-langue'!$B$2="Nederlands",'NL+FR'!$A$4,'NL+FR'!$B$4)</f>
        <v xml:space="preserve">Knipperlichten psychosociale risico's op het werk </v>
      </c>
      <c r="B5" s="49"/>
    </row>
    <row r="6" spans="1:4" ht="45" customHeight="1" x14ac:dyDescent="0.4">
      <c r="A6" s="48" t="str">
        <f>IF(B2="Nederlands",'NL+FR'!A3,'NL+FR'!B3)</f>
        <v>EXCEL - TOOL</v>
      </c>
    </row>
    <row r="7" spans="1:4" ht="45.95" customHeight="1" x14ac:dyDescent="0.4">
      <c r="A7" s="51" t="s">
        <v>479</v>
      </c>
    </row>
    <row r="8" spans="1:4" ht="15.75" x14ac:dyDescent="0.25">
      <c r="A8" s="30"/>
    </row>
    <row r="9" spans="1:4" s="71" customFormat="1" ht="18" x14ac:dyDescent="0.25">
      <c r="A9" s="70" t="str">
        <f>IF(B2="Nederlands",'NL+FR'!A346,'NL+FR'!B346)</f>
        <v xml:space="preserve">Met dit Excel-formulier kan u de tweede module van de knipperlichtentool psychosociale risico's op het werk aanvullen. </v>
      </c>
    </row>
    <row r="10" spans="1:4" s="71" customFormat="1" ht="36" x14ac:dyDescent="0.25">
      <c r="A10" s="72" t="str">
        <f>IF(B2="Nederlands",'NL+FR'!A347,'NL+FR'!B347)</f>
        <v>Deze module maakt een diepgaandere analyse mogelijk. De knipperlichten uit Module 1 worden opnieuw besproken, maar dan in meer detail. Er zijn ook enkele beleidsmatige knipperlichten toegevoegd.</v>
      </c>
    </row>
    <row r="12" spans="1:4" ht="20.25" x14ac:dyDescent="0.25">
      <c r="A12" s="73" t="str">
        <f>IF($B$2="Nederlands",'NL+FR'!A349,'NL+FR'!B349)</f>
        <v>HOE DEZE EXCEL GEBRUIKEN?</v>
      </c>
    </row>
    <row r="14" spans="1:4" ht="30" customHeight="1" x14ac:dyDescent="0.25">
      <c r="A14" s="73" t="str">
        <f>IF($B$2="Nederlands",'NL+FR'!A350,'NL+FR'!B350)</f>
        <v>Algemene regels</v>
      </c>
    </row>
    <row r="15" spans="1:4" s="74" customFormat="1" ht="36" x14ac:dyDescent="0.3">
      <c r="A15" s="72" t="str">
        <f>IF($B$2="Nederlands",'NL+FR'!A351,'NL+FR'!B351)</f>
        <v>Deze Excel bevat een aantal achterliggende bewerkingen in de vorm van zogenaamde macros. Bij het openen van het Excel-document is het belangrijk om de macros te aanvaarden ("enable macros/ macro's inschakelen").</v>
      </c>
    </row>
    <row r="16" spans="1:4" s="74" customFormat="1" ht="77.099999999999994" customHeight="1" x14ac:dyDescent="0.3">
      <c r="A16" s="72" t="str">
        <f>IF($B$2="Nederlands",'NL+FR'!A352,'NL+FR'!B352)</f>
        <v>U moet in bepaalde cellen zelf gegevens of informatie toevoegen. Deze cellen hebben een gele achtergrond. (Achter sommige cellen met een gele achtergrond zit een formule om de taal te bepalen. Deze mag u echter WEL overschrijven door hierin te noteren). De cellen met een witte achtergrond bevatten automatische berekeningen op basis van de eerder toegevoegde gegevens of informatie. Voeg zelf geen gegevens of informatie toe binnen de cellen met een witte achtergrond. Dit heeft namelijk als gevolg dat de formules overschreven worden, waardoor de berekeningen niet meer correct zijn.</v>
      </c>
    </row>
    <row r="17" spans="1:1" s="74" customFormat="1" ht="20.100000000000001" customHeight="1" x14ac:dyDescent="0.3"/>
    <row r="18" spans="1:1" s="74" customFormat="1" ht="27" customHeight="1" x14ac:dyDescent="0.3">
      <c r="A18" s="75" t="str">
        <f>IF($B$2="Nederlands",'NL+FR'!A353,'NL+FR'!B353)</f>
        <v>Tabblad "Groups - Years"</v>
      </c>
    </row>
    <row r="19" spans="1:1" s="74" customFormat="1" ht="87" customHeight="1" x14ac:dyDescent="0.3">
      <c r="A19" s="46" t="str">
        <f>IF($B$2="Nederlands",'NL+FR'!A354,'NL+FR'!B354)</f>
        <v>Met deze Excel kan u
  - de evolutie van de knipperlichten over de tijd nagaan binnen de ganse onderneming of binnen 1 afdeling / dienst / departement 
OF
  - verschillende afdelingen / diensten / departementen met elkaar vergelijken</v>
      </c>
    </row>
    <row r="20" spans="1:1" s="74" customFormat="1" ht="30.95" customHeight="1" x14ac:dyDescent="0.3">
      <c r="A20" s="46" t="str">
        <f>IF($B$2="Nederlands",'NL+FR'!A355,'NL+FR'!B355)</f>
        <v>Als u op cel A1 klikt kan u via een uitklapbaar menu kiezen of u de analyse per jaar (jaar / année) of per afdeling / dienst / departement (groep / groupe) wil maken.</v>
      </c>
    </row>
    <row r="21" spans="1:1" s="74" customFormat="1" ht="71.45" customHeight="1" x14ac:dyDescent="0.3">
      <c r="A21" s="46" t="str">
        <f>IF($B$2="Nederlands",'NL+FR'!A356,'NL+FR'!B356)</f>
        <v xml:space="preserve">In kolom B kan u aangeven hoeveel groepen of jaartallen u met elkaar wilt vergelijken. Bijvoorbeeld, wanneer 3 groepen of 3 jaartallen vergeleken zullen worden, hoeft u alleen de eerste 3 groepen / jaartallen op JA te zetten. Deze groepen verschijnen dan in het tabblad "Data collection" en "Graph", en er verschijnt ook een afzonderlijk tabblad voor elk van deze groepen. </v>
      </c>
    </row>
    <row r="22" spans="1:1" s="74" customFormat="1" ht="58.7" customHeight="1" x14ac:dyDescent="0.3">
      <c r="A22" s="46" t="str">
        <f>IF($B$2="Nederlands",'NL+FR'!A357,'NL+FR'!B357)</f>
        <v>Vervolgens kan u in de legende de naam van de desbetreffende groep of het desbetreffende jaartal aanpassen. De ingegeven benamingen worden dan in alle tabbladen automatisch aangepast. Bijvoorbeeld, tabblad 'A' wordt 'Groep 1'. Het tabblad 'Groep 1' kan nu gebruikt worden voor de bespreking van de eerste groep.</v>
      </c>
    </row>
    <row r="23" spans="1:1" s="74" customFormat="1" ht="18.75" x14ac:dyDescent="0.3"/>
    <row r="24" spans="1:1" s="74" customFormat="1" ht="36" customHeight="1" x14ac:dyDescent="0.3">
      <c r="A24" s="73" t="str">
        <f>IF($B$2="Nederlands",'NL+FR'!A358,'NL+FR'!B358)</f>
        <v>Tabblad "Data collection"</v>
      </c>
    </row>
    <row r="25" spans="1:1" s="74" customFormat="1" ht="18.75" x14ac:dyDescent="0.3">
      <c r="A25" s="46" t="str">
        <f>IF($B$2="Nederlands",'NL+FR'!A359,'NL+FR'!B359)</f>
        <v>In dit tabblad kan u de gegevens die vóór de werkgroepbijeenkomst verzameld werden toevoegen.</v>
      </c>
    </row>
    <row r="26" spans="1:1" ht="33.950000000000003" customHeight="1" x14ac:dyDescent="0.25">
      <c r="A26" s="46" t="str">
        <f>IF($B$2="Nederlands",'NL+FR'!A360,'NL+FR'!B360)</f>
        <v xml:space="preserve">Per groep en per knipperlicht kan u de verzamelde gegevens in de daartoe voorziene cel invullen. Enkel voor de eerste 9 knipperlichten dient cijfermateriaal verzameld te worden. </v>
      </c>
    </row>
    <row r="27" spans="1:1" ht="38.1" customHeight="1" x14ac:dyDescent="0.25">
      <c r="A27" s="46" t="str">
        <f>IF($B$2="Nederlands",'NL+FR'!A363,'NL+FR'!B363)</f>
        <v>Wanneer u op de link met Meer informatie klikt in kolom C, komt u terecht op het tabblad "Interpretation", waar u meer informatie over een specifiek knipperlicht kan vinden.</v>
      </c>
    </row>
    <row r="28" spans="1:1" ht="20.100000000000001" customHeight="1" x14ac:dyDescent="0.25"/>
    <row r="29" spans="1:1" ht="36" customHeight="1" x14ac:dyDescent="0.25">
      <c r="A29" s="73" t="str">
        <f>IF($B$2="Nederlands",'NL+FR'!A364,'NL+FR'!B364)</f>
        <v>Tabblad "Naam groep/jaar"</v>
      </c>
    </row>
    <row r="30" spans="1:1" ht="18.95" customHeight="1" x14ac:dyDescent="0.25">
      <c r="A30" s="76" t="str">
        <f>IF($B$2="Nederlands",'NL+FR'!A365,'NL+FR'!B365)</f>
        <v>Voor elke groep die aangemaakt is in de legende verschijnt er een tabblad met die naam.</v>
      </c>
    </row>
    <row r="31" spans="1:1" ht="18.95" customHeight="1" x14ac:dyDescent="0.25">
      <c r="A31" s="76" t="str">
        <f>IF($B$2="Nederlands",'NL+FR'!A366,'NL+FR'!B366)</f>
        <v>Dit tabblad kan gebruikt worden voor de bespreking van de desbetreffende groep of het desbetreffende jaar.</v>
      </c>
    </row>
    <row r="32" spans="1:1" ht="34.35" customHeight="1" x14ac:dyDescent="0.25">
      <c r="A32" s="76" t="str">
        <f>IF($B$2="Nederlands",'NL+FR'!A367,'NL+FR'!B367)</f>
        <v>In kolom C verschijnen de gegevens die ingevoerd werden in het tabblad "Data collection".</v>
      </c>
    </row>
    <row r="33" spans="1:1" ht="51.6" customHeight="1" x14ac:dyDescent="0.25">
      <c r="A33" s="76" t="str">
        <f>IF($B$2="Nederlands",'NL+FR'!A368,'NL+FR'!B368)</f>
        <v>In kolom D staan diepgaandere vragen ter evaluatie van het knipperlicht. Deze vragen dienen in de werkgroep besproken en gescoord te worden. De toegekende score kan ingevuld worden in kolom F. Op basis van deze subscores wordt automatisch een score per knipperlicht berekend in kolom G.</v>
      </c>
    </row>
    <row r="34" spans="1:1" ht="36" x14ac:dyDescent="0.25">
      <c r="A34" s="76" t="str">
        <f>IF($B$2="Nederlands",'NL+FR'!A369,'NL+FR'!B369)</f>
        <v>Wanneer u op de link met Meer informatie (kolom E) klikt, komt u terecht op het tabblad "Interpretation", waar u meer informatie over een specifiek knipperlicht kan vinden.</v>
      </c>
    </row>
    <row r="35" spans="1:1" ht="18.95" customHeight="1" x14ac:dyDescent="0.25">
      <c r="A35" s="76" t="str">
        <f>IF($B$2="Nederlands",'NL+FR'!A371,'NL+FR'!B371)</f>
        <v>In kolom H heeft u de ruimte om de bespreking van het desbetreffende knipperlicht te noteren.</v>
      </c>
    </row>
    <row r="37" spans="1:1" ht="33.950000000000003" customHeight="1" x14ac:dyDescent="0.25">
      <c r="A37" s="77" t="str">
        <f>IF($B$2="Nederlands",'NL+FR'!A372,'NL+FR'!B372)</f>
        <v>Tabblad "Interpretation"</v>
      </c>
    </row>
    <row r="38" spans="1:1" ht="18" x14ac:dyDescent="0.25">
      <c r="A38" s="76" t="str">
        <f>IF($B$2="Nederlands",'NL+FR'!A373,'NL+FR'!B373)</f>
        <v>Dit tabblad bevat meer informatie ter verduidelijking van de verschillende knipperlichten.</v>
      </c>
    </row>
    <row r="39" spans="1:1" ht="18" x14ac:dyDescent="0.25">
      <c r="A39" s="76" t="str">
        <f>IF($B$2="Nederlands",'NL+FR'!A374,'NL+FR'!B374)</f>
        <v>Kolom B beschrijft waar u de te verzamelen gegevens kan vinden.</v>
      </c>
    </row>
    <row r="40" spans="1:1" ht="18" x14ac:dyDescent="0.25">
      <c r="A40" s="76" t="str">
        <f>IF($B$2="Nederlands",'NL+FR'!A375,'NL+FR'!B375)</f>
        <v>Kolom C geeft meer informatie over hoe u het desbetreffende knipperlicht kan interpreteren.</v>
      </c>
    </row>
    <row r="41" spans="1:1" ht="18" x14ac:dyDescent="0.25">
      <c r="A41" s="76" t="str">
        <f>IF($B$2="Nederlands",'NL+FR'!A376,'NL+FR'!B376)</f>
        <v>Kolom D bevat voor enkele specifieke knipperlichten een verwijzing naar externe informatiebronnen.</v>
      </c>
    </row>
    <row r="43" spans="1:1" ht="32.1" customHeight="1" x14ac:dyDescent="0.25">
      <c r="A43" s="77" t="str">
        <f>IF($B$2="Nederlands",'NL+FR'!A377,'NL+FR'!B377)</f>
        <v>Tabblad "Graph"</v>
      </c>
    </row>
    <row r="44" spans="1:1" ht="18" x14ac:dyDescent="0.25">
      <c r="A44" s="76" t="str">
        <f>IF($B$2="Nederlands",'NL+FR'!A378,'NL+FR'!B378)</f>
        <v>Dit tabblad bevat enkele grafieken met samenvattende cijfers van de verzamelde gegevens.</v>
      </c>
    </row>
    <row r="45" spans="1:1" ht="36" x14ac:dyDescent="0.25">
      <c r="A45" s="76" t="str">
        <f>IF($B$2="Nederlands",'NL+FR'!A379,'NL+FR'!B379)</f>
        <v>De cijfers verschijnen automatisch op basis van de ingevoerde gegevens van het tabblad van de desbetreffende groep of van het desbetreffende jaar.</v>
      </c>
    </row>
    <row r="46" spans="1:1" ht="36.950000000000003" customHeight="1" x14ac:dyDescent="0.25">
      <c r="A46" s="76" t="str">
        <f>IF($B$2="Nederlands",'NL+FR'!A380,'NL+FR'!B380)</f>
        <v>In de grafiek vanaf lijn 20 "Score knipperlichten" verschijnen de scores per knipperlicht, die in de werkgroep toegekend werden, met een vergelijking tussen verschillende groepen of over verschillende jaren.</v>
      </c>
    </row>
    <row r="47" spans="1:1" ht="36" customHeight="1" x14ac:dyDescent="0.25">
      <c r="A47" s="76" t="str">
        <f>IF($B$2="Nederlands",'NL+FR'!A381,'NL+FR'!B381)</f>
        <v>In de grafiek vanaf lijn 55 "Totaalscore" verschijnt de som van het aantal knipperlichten (max 65), met een vergelijking tussen verschillende groepen of over verschillende jaren.</v>
      </c>
    </row>
  </sheetData>
  <printOptions gridLines="1"/>
  <pageMargins left="0.74803149606299213" right="0.74803149606299213" top="0.98425196850393704" bottom="0.98425196850393704" header="0.51181102362204722" footer="0.51181102362204722"/>
  <pageSetup paperSize="8" scale="77" fitToHeight="0" orientation="landscape"/>
  <headerFooter>
    <oddFooter>&amp;L&amp;P&amp;C&amp;D&amp;R&amp;F: &amp;A</oddFooter>
  </headerFooter>
  <drawing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'NL+FR'!$A$2:$B$2</xm:f>
          </x14:formula1>
          <xm:sqref>B2</xm:sqref>
        </x14:dataValidation>
      </x14:dataValidations>
    </ex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I130"/>
  <sheetViews>
    <sheetView showGridLines="0" topLeftCell="A3" workbookViewId="0">
      <pane xSplit="1" topLeftCell="B1" activePane="topRight" state="frozen"/>
      <selection pane="topRight" activeCell="C3" sqref="C3"/>
    </sheetView>
  </sheetViews>
  <sheetFormatPr defaultColWidth="8.85546875" defaultRowHeight="39.950000000000003" customHeight="1" x14ac:dyDescent="0.2"/>
  <cols>
    <col min="1" max="1" width="20.85546875" style="2" customWidth="1"/>
    <col min="2" max="3" width="21.28515625" style="1" customWidth="1"/>
    <col min="4" max="4" width="75.7109375" style="1" customWidth="1"/>
    <col min="5" max="5" width="30.42578125" style="1" customWidth="1"/>
    <col min="6" max="6" width="14.140625" style="1" customWidth="1"/>
    <col min="7" max="7" width="40.85546875" style="1" customWidth="1"/>
    <col min="8" max="8" width="79.140625" style="1" customWidth="1"/>
    <col min="9" max="9" width="58.85546875" style="1" customWidth="1"/>
    <col min="10" max="16384" width="8.85546875" style="1"/>
  </cols>
  <sheetData>
    <row r="1" spans="1:8" ht="15" customHeight="1" x14ac:dyDescent="0.2">
      <c r="A1" s="138" t="str">
        <f>IF('Info + taal-langue'!$B$2="Nederlands",'NL+FR'!$A$5,'NL+FR'!$B$5)</f>
        <v>Knipperlicht</v>
      </c>
      <c r="B1" s="138" t="str">
        <f>IF('Info + taal-langue'!$B$2="Nederlands",'NL+FR'!$A$115,'NL+FR'!$B$115)</f>
        <v>Cijfermatige gegevens</v>
      </c>
      <c r="C1" s="64"/>
      <c r="D1" s="138" t="str">
        <f>IF('Info + taal-langue'!$B$2="Nederlands",'NL+FR'!$A$7,'NL+FR'!$B$7)</f>
        <v>Evaluatie</v>
      </c>
      <c r="E1" s="89"/>
      <c r="F1" s="64"/>
      <c r="G1" s="138" t="str">
        <f>IF('Info + taal-langue'!$B$2="Nederlands",'NL+FR'!$A$128,'NL+FR'!$B$128)</f>
        <v>Score knipperlicht</v>
      </c>
      <c r="H1" s="138" t="str">
        <f>IF('Info + taal-langue'!$B$2="Nederlands",'NL+FR'!$A$62,'NL+FR'!$B$62)</f>
        <v>Bespreking thema</v>
      </c>
    </row>
    <row r="2" spans="1:8" ht="15" customHeight="1" x14ac:dyDescent="0.2">
      <c r="A2" s="139"/>
      <c r="B2" s="139"/>
      <c r="C2" s="65" t="str">
        <f>IF('Info + taal-langue'!$B$2="Nederlands",'NL+FR'!$A$126,'NL+FR'!$B$126)</f>
        <v>Aantal</v>
      </c>
      <c r="D2" s="139"/>
      <c r="E2" s="90"/>
      <c r="F2" s="65" t="str">
        <f>IF('Info + taal-langue'!$B$2="Nederlands",'NL+FR'!$A$127,'NL+FR'!$B$127)</f>
        <v>Subscore</v>
      </c>
      <c r="G2" s="139"/>
      <c r="H2" s="139"/>
    </row>
    <row r="3" spans="1:8" ht="15" customHeight="1" thickBot="1" x14ac:dyDescent="0.25">
      <c r="A3" s="140"/>
      <c r="B3" s="140"/>
      <c r="C3" s="66"/>
      <c r="D3" s="140"/>
      <c r="E3" s="91"/>
      <c r="F3" s="66"/>
      <c r="G3" s="140"/>
      <c r="H3" s="140"/>
    </row>
    <row r="4" spans="1:8" s="62" customFormat="1" ht="45" customHeight="1" x14ac:dyDescent="0.25">
      <c r="A4" s="115" t="str">
        <f>IF('Info + taal-langue'!$B$2="Nederlands",'NL+FR'!$A$103,'NL+FR'!$B$103)</f>
        <v>1. Arbeidsongevallen</v>
      </c>
      <c r="B4" s="63" t="str">
        <f>IF('Info + taal-langue'!$B$2="Nederlands",'NL+FR'!$A$113,'NL+FR'!$B$113)</f>
        <v>Frequentiegraad</v>
      </c>
      <c r="C4" s="141">
        <f>'Data collection'!I2</f>
        <v>0</v>
      </c>
      <c r="D4" s="61" t="str">
        <f>IF('Info + taal-langue'!$B$2="Nederlands",'NL+FR'!$A$143,'NL+FR'!$B$143)</f>
        <v>Hoe beoordeelt u de frequentiegraad van de arbeidsongevallen, gegeven de kenmerken van uw onderneming of afdeling / dienst / departement, de sector waarin u actief bent en haar omvang?</v>
      </c>
      <c r="E4" s="135" t="str">
        <f>IF('Info + taal-langue'!$B$2="Nederlands",'NL+FR'!$A$281,'NL+FR'!$B$281)</f>
        <v>Meer informatie</v>
      </c>
      <c r="F4" s="26"/>
      <c r="G4" s="143">
        <f>SUM(F5+F9)</f>
        <v>0</v>
      </c>
      <c r="H4" s="155" t="str">
        <f>UPPER(IF('Info + taal-langue'!$B$2="Nederlands",'NL+FR'!$A$103,'NL+FR'!$B$103))</f>
        <v>1. ARBEIDSONGEVALLEN</v>
      </c>
    </row>
    <row r="5" spans="1:8" ht="39.950000000000003" customHeight="1" x14ac:dyDescent="0.2">
      <c r="A5" s="115"/>
      <c r="B5" s="112" t="str">
        <f>IF('Info + taal-langue'!$B$2="Nederlands",'NL+FR'!$A$114,'NL+FR'!$B$114)</f>
        <v>(Aantal arbeidsongevallen x 1.000.000) / Totaal aantal uren gepresteerd in de loop van het beschouwde jaar</v>
      </c>
      <c r="C5" s="141"/>
      <c r="D5" s="3" t="str">
        <f>IF('Info + taal-langue'!$B$2="Nederlands",'NL+FR'!$A$144,'NL+FR'!$B$144)</f>
        <v>Wij vinden de frequentiegraad gunstig: 0</v>
      </c>
      <c r="E5" s="136"/>
      <c r="F5" s="107">
        <v>0</v>
      </c>
      <c r="G5" s="143"/>
      <c r="H5" s="156"/>
    </row>
    <row r="6" spans="1:8" ht="39.950000000000003" customHeight="1" x14ac:dyDescent="0.2">
      <c r="A6" s="115"/>
      <c r="B6" s="112"/>
      <c r="C6" s="141"/>
      <c r="D6" s="3" t="str">
        <f>IF('Info + taal-langue'!$B$2="Nederlands",'NL+FR'!$A$145,'NL+FR'!$B$145)</f>
        <v>Wij beschouwen de frequentiegraad als normaal/aanvaardbaar: 1</v>
      </c>
      <c r="E6" s="136"/>
      <c r="F6" s="107"/>
      <c r="G6" s="143"/>
      <c r="H6" s="156"/>
    </row>
    <row r="7" spans="1:8" ht="39.950000000000003" customHeight="1" x14ac:dyDescent="0.2">
      <c r="A7" s="115"/>
      <c r="B7" s="112"/>
      <c r="C7" s="141"/>
      <c r="D7" s="3" t="str">
        <f>IF('Info + taal-langue'!$B$2="Nederlands",'NL+FR'!$A$146,'NL+FR'!$B$146)</f>
        <v>Wij vinden de frequentiegraad ongunstig: 2</v>
      </c>
      <c r="E7" s="136"/>
      <c r="F7" s="107"/>
      <c r="G7" s="143"/>
      <c r="H7" s="156"/>
    </row>
    <row r="8" spans="1:8" ht="39.950000000000003" customHeight="1" x14ac:dyDescent="0.2">
      <c r="A8" s="115"/>
      <c r="B8" s="112"/>
      <c r="C8" s="141"/>
      <c r="D8" s="4" t="str">
        <f>IF('Info + taal-langue'!$B$2="Nederlands",'NL+FR'!$A$147,'NL+FR'!$B$147)</f>
        <v>Hoe is het gesteld met de evolutie van uw frequentiegraad in de loop van de voorbije jaren?</v>
      </c>
      <c r="E8" s="136"/>
      <c r="F8" s="27"/>
      <c r="G8" s="143"/>
      <c r="H8" s="156"/>
    </row>
    <row r="9" spans="1:8" ht="39.950000000000003" customHeight="1" x14ac:dyDescent="0.2">
      <c r="A9" s="115"/>
      <c r="B9" s="112"/>
      <c r="C9" s="141"/>
      <c r="D9" s="3" t="str">
        <f>IF('Info + taal-langue'!$B$2="Nederlands",'NL+FR'!$A$148,'NL+FR'!$B$148)</f>
        <v>De frequentiegraad is erg laag of vertoont een eerder dalende trend: 0</v>
      </c>
      <c r="E9" s="136"/>
      <c r="F9" s="107">
        <v>0</v>
      </c>
      <c r="G9" s="143"/>
      <c r="H9" s="156"/>
    </row>
    <row r="10" spans="1:8" ht="39.950000000000003" customHeight="1" x14ac:dyDescent="0.2">
      <c r="A10" s="115"/>
      <c r="B10" s="112"/>
      <c r="C10" s="141"/>
      <c r="D10" s="3" t="str">
        <f>IF('Info + taal-langue'!$B$2="Nederlands",'NL+FR'!$A$149,'NL+FR'!$B$149)</f>
        <v>De frequentiegraad is ongeveer constant gebleven: 1</v>
      </c>
      <c r="E10" s="136"/>
      <c r="F10" s="107"/>
      <c r="G10" s="143"/>
      <c r="H10" s="156"/>
    </row>
    <row r="11" spans="1:8" ht="39.950000000000003" customHeight="1" thickBot="1" x14ac:dyDescent="0.25">
      <c r="A11" s="116"/>
      <c r="B11" s="113"/>
      <c r="C11" s="142"/>
      <c r="D11" s="5" t="str">
        <f>IF('Info + taal-langue'!$B$2="Nederlands",'NL+FR'!$A$150,'NL+FR'!$B$150)</f>
        <v>De frequentiegraad vertoont een eerder stijgende trend: 2</v>
      </c>
      <c r="E11" s="137"/>
      <c r="F11" s="108"/>
      <c r="G11" s="144"/>
      <c r="H11" s="157"/>
    </row>
    <row r="12" spans="1:8" ht="39.950000000000003" customHeight="1" x14ac:dyDescent="0.2">
      <c r="A12" s="119" t="str">
        <f>IF('Info + taal-langue'!$B$2="Nederlands",'NL+FR'!$A$104,'NL+FR'!$B$104)</f>
        <v>2. Absenteïsme wegens ziekte</v>
      </c>
      <c r="B12" s="119" t="str">
        <f>IF('Info + taal-langue'!$B$2="Nederlands",'NL+FR'!$A$116,'NL+FR'!$B$116)</f>
        <v>Absenteïsmecijfer</v>
      </c>
      <c r="C12" s="145">
        <f>'Data collection'!I6</f>
        <v>0</v>
      </c>
      <c r="D12" s="4" t="str">
        <f>IF('Info + taal-langue'!$B$2="Nederlands",'NL+FR'!$A$151,'NL+FR'!$B$151)</f>
        <v>Hoe beoordeelt u het absenteïsme wegens ziekte, gegeven de kenmerken van uw onderneming of afdeling / dienst / departement, de sector waarin u actief bent en haar omvang?</v>
      </c>
      <c r="E12" s="135" t="str">
        <f>IF('Info + taal-langue'!$B$2="Nederlands",'NL+FR'!$A$281,'NL+FR'!$B$281)</f>
        <v>Meer informatie</v>
      </c>
      <c r="F12" s="28"/>
      <c r="G12" s="146">
        <f>SUM(F13+F17+F21)</f>
        <v>0</v>
      </c>
      <c r="H12" s="155" t="str">
        <f>UPPER(IF('Info + taal-langue'!$B$2="Nederlands",'NL+FR'!$A$129,'NL+FR'!$B$129))</f>
        <v>2. ABSENTEÏSME</v>
      </c>
    </row>
    <row r="13" spans="1:8" ht="39.950000000000003" customHeight="1" x14ac:dyDescent="0.2">
      <c r="A13" s="115"/>
      <c r="B13" s="115"/>
      <c r="C13" s="141"/>
      <c r="D13" s="3" t="str">
        <f>IF('Info + taal-langue'!$B$2="Nederlands",'NL+FR'!$A$152,'NL+FR'!$B$152)</f>
        <v>Wij vinden het niveau gunstig: 0</v>
      </c>
      <c r="E13" s="136"/>
      <c r="F13" s="107">
        <v>0</v>
      </c>
      <c r="G13" s="147"/>
      <c r="H13" s="156"/>
    </row>
    <row r="14" spans="1:8" ht="39.950000000000003" customHeight="1" x14ac:dyDescent="0.2">
      <c r="A14" s="115"/>
      <c r="B14" s="115"/>
      <c r="C14" s="141"/>
      <c r="D14" s="3" t="str">
        <f>IF('Info + taal-langue'!$B$2="Nederlands",'NL+FR'!$A$153,'NL+FR'!$B$153)</f>
        <v>Wij beschouwen het niveau als normaal/aanvaardbaar: 1</v>
      </c>
      <c r="E14" s="136"/>
      <c r="F14" s="107"/>
      <c r="G14" s="147"/>
      <c r="H14" s="156"/>
    </row>
    <row r="15" spans="1:8" ht="39.950000000000003" customHeight="1" x14ac:dyDescent="0.2">
      <c r="A15" s="115"/>
      <c r="B15" s="115"/>
      <c r="C15" s="141"/>
      <c r="D15" s="3" t="str">
        <f>IF('Info + taal-langue'!$B$2="Nederlands",'NL+FR'!$A$154,'NL+FR'!$B$154)</f>
        <v>Wij vinden het niveau ongunstig: 2</v>
      </c>
      <c r="E15" s="136"/>
      <c r="F15" s="107"/>
      <c r="G15" s="147"/>
      <c r="H15" s="156"/>
    </row>
    <row r="16" spans="1:8" ht="39.950000000000003" customHeight="1" x14ac:dyDescent="0.2">
      <c r="A16" s="115"/>
      <c r="B16" s="115"/>
      <c r="C16" s="141"/>
      <c r="D16" s="4" t="str">
        <f>IF('Info + taal-langue'!$B$2="Nederlands",'NL+FR'!$A$155,'NL+FR'!$B$155)</f>
        <v>Hoe is het gesteld met de evolutie van het absenteïsme wegens ziekte in de loop van de voorbije jaren?</v>
      </c>
      <c r="E16" s="136"/>
      <c r="F16" s="27"/>
      <c r="G16" s="147"/>
      <c r="H16" s="156"/>
    </row>
    <row r="17" spans="1:8" ht="39.950000000000003" customHeight="1" x14ac:dyDescent="0.2">
      <c r="A17" s="115"/>
      <c r="B17" s="115"/>
      <c r="C17" s="141"/>
      <c r="D17" s="3" t="str">
        <f>IF('Info + taal-langue'!$B$2="Nederlands",'NL+FR'!$A$156,'NL+FR'!$B$156)</f>
        <v>Het niveau is erg laag of vertoont een eerder dalende trend: 0</v>
      </c>
      <c r="E17" s="136"/>
      <c r="F17" s="107">
        <v>0</v>
      </c>
      <c r="G17" s="147"/>
      <c r="H17" s="156"/>
    </row>
    <row r="18" spans="1:8" ht="39.950000000000003" customHeight="1" x14ac:dyDescent="0.2">
      <c r="A18" s="115"/>
      <c r="B18" s="115"/>
      <c r="C18" s="141"/>
      <c r="D18" s="3" t="str">
        <f>IF('Info + taal-langue'!$B$2="Nederlands",'NL+FR'!$A$157,'NL+FR'!$B$157)</f>
        <v>Het niveau is ongeveer constant gebleven: 1</v>
      </c>
      <c r="E18" s="136"/>
      <c r="F18" s="107"/>
      <c r="G18" s="147"/>
      <c r="H18" s="156"/>
    </row>
    <row r="19" spans="1:8" ht="39.950000000000003" customHeight="1" thickBot="1" x14ac:dyDescent="0.25">
      <c r="A19" s="115"/>
      <c r="B19" s="115"/>
      <c r="C19" s="141"/>
      <c r="D19" s="55" t="str">
        <f>IF('Info + taal-langue'!$B$2="Nederlands",'NL+FR'!$A$158,'NL+FR'!$B$158)</f>
        <v>Het niveau vertoont een eerder stijgende trend: 2</v>
      </c>
      <c r="E19" s="136"/>
      <c r="F19" s="107"/>
      <c r="G19" s="147"/>
      <c r="H19" s="156"/>
    </row>
    <row r="20" spans="1:8" ht="39.950000000000003" customHeight="1" x14ac:dyDescent="0.2">
      <c r="A20" s="115"/>
      <c r="B20" s="119" t="str">
        <f>IF('Info + taal-langue'!$B$2="Nederlands",'NL+FR'!$A$117,'NL+FR'!$B$117)</f>
        <v>Aantal personen dat afwezig is geweest om redenen van burn-out</v>
      </c>
      <c r="C20" s="145">
        <f>'Data collection'!I8</f>
        <v>0</v>
      </c>
      <c r="D20" s="4" t="str">
        <f>IF('Info + taal-langue'!$B$2="Nederlands",'NL+FR'!$A$159,'NL+FR'!$B$159)</f>
        <v>Hoeveel werknemers werden getroffen door een burn-out ?</v>
      </c>
      <c r="E20" s="136"/>
      <c r="F20" s="27"/>
      <c r="G20" s="147"/>
      <c r="H20" s="156"/>
    </row>
    <row r="21" spans="1:8" ht="39.950000000000003" customHeight="1" x14ac:dyDescent="0.2">
      <c r="A21" s="115"/>
      <c r="B21" s="115"/>
      <c r="C21" s="141"/>
      <c r="D21" s="3" t="str">
        <f>IF('Info + taal-langue'!$B$2="Nederlands",'NL+FR'!$A$160,'NL+FR'!$B$160)</f>
        <v>Voor zover wij weten is geen enkele werknemer ziek geworden om reden van burn-out: 0</v>
      </c>
      <c r="E21" s="136"/>
      <c r="F21" s="107">
        <v>0</v>
      </c>
      <c r="G21" s="147"/>
      <c r="H21" s="156"/>
    </row>
    <row r="22" spans="1:8" ht="39.950000000000003" customHeight="1" x14ac:dyDescent="0.2">
      <c r="A22" s="115"/>
      <c r="B22" s="115"/>
      <c r="C22" s="141"/>
      <c r="D22" s="3" t="str">
        <f>IF('Info + taal-langue'!$B$2="Nederlands",'NL+FR'!$A$161,'NL+FR'!$B$161)</f>
        <v>Voor zover wij weten zijn er erg weinig werknemers ziek geworden om reden van burn-out: 1</v>
      </c>
      <c r="E22" s="136"/>
      <c r="F22" s="107"/>
      <c r="G22" s="147"/>
      <c r="H22" s="156"/>
    </row>
    <row r="23" spans="1:8" ht="48.95" customHeight="1" thickBot="1" x14ac:dyDescent="0.25">
      <c r="A23" s="115"/>
      <c r="B23" s="115"/>
      <c r="C23" s="141"/>
      <c r="D23" s="55" t="str">
        <f>IF('Info + taal-langue'!$B$2="Nederlands",'NL+FR'!$A$162,'NL+FR'!$B$162)</f>
        <v>Voor zover wij weten zijn er meerdere werknemers ziek geworden om reden van burn-out: 2</v>
      </c>
      <c r="E23" s="136"/>
      <c r="F23" s="108"/>
      <c r="G23" s="147"/>
      <c r="H23" s="156"/>
    </row>
    <row r="24" spans="1:8" ht="57" customHeight="1" x14ac:dyDescent="0.2">
      <c r="A24" s="119" t="str">
        <f>IF('Info + taal-langue'!$B$2="Nederlands",'NL+FR'!$A$105,'NL+FR'!$B$105)</f>
        <v>3. Personeelsverloop (turnover)</v>
      </c>
      <c r="B24" s="119" t="str">
        <f>IF('Info + taal-langue'!$B$2="Nederlands",'NL+FR'!$A$118,'NL+FR'!$B$118)</f>
        <v>Verlooppercentage</v>
      </c>
      <c r="C24" s="145">
        <f>'Data collection'!I10</f>
        <v>0</v>
      </c>
      <c r="D24" s="4" t="str">
        <f>IF('Info + taal-langue'!$B$2="Nederlands",'NL+FR'!$A$163,'NL+FR'!$B$163)</f>
        <v>Hoe beoordeelt u het verlooppercentage, gegeven de kenmerken van uw onderneming of afdeling / dienst / departement, de sector waarin u actief bent en haar omvang?</v>
      </c>
      <c r="E24" s="135" t="str">
        <f>IF('Info + taal-langue'!$B$2="Nederlands",'NL+FR'!$A$281,'NL+FR'!$B$281)</f>
        <v>Meer informatie</v>
      </c>
      <c r="F24" s="28"/>
      <c r="G24" s="146">
        <f>SUM(F25+F29)</f>
        <v>0</v>
      </c>
      <c r="H24" s="155" t="str">
        <f>UPPER(IF('Info + taal-langue'!$B$2="Nederlands",'NL+FR'!$A$118,'NL+FR'!$B$118))</f>
        <v>VERLOOPPERCENTAGE</v>
      </c>
    </row>
    <row r="25" spans="1:8" ht="39.950000000000003" customHeight="1" x14ac:dyDescent="0.2">
      <c r="A25" s="115"/>
      <c r="B25" s="115"/>
      <c r="C25" s="141"/>
      <c r="D25" s="3" t="str">
        <f>IF('Info + taal-langue'!$B$2="Nederlands",'NL+FR'!$A$164,'NL+FR'!$B$164)</f>
        <v>Wij vinden het verlooppercentage gunstig: 0</v>
      </c>
      <c r="E25" s="136"/>
      <c r="F25" s="107">
        <v>0</v>
      </c>
      <c r="G25" s="147"/>
      <c r="H25" s="156"/>
    </row>
    <row r="26" spans="1:8" ht="39.950000000000003" customHeight="1" x14ac:dyDescent="0.2">
      <c r="A26" s="115"/>
      <c r="B26" s="115"/>
      <c r="C26" s="141"/>
      <c r="D26" s="3" t="str">
        <f>IF('Info + taal-langue'!$B$2="Nederlands",'NL+FR'!$A$165,'NL+FR'!$B$165)</f>
        <v>Wij beschouwen het verlooppercentage als normaal/aanvaardbaar: 1</v>
      </c>
      <c r="E26" s="136"/>
      <c r="F26" s="107"/>
      <c r="G26" s="147"/>
      <c r="H26" s="156"/>
    </row>
    <row r="27" spans="1:8" ht="42.95" customHeight="1" x14ac:dyDescent="0.2">
      <c r="A27" s="115"/>
      <c r="B27" s="115"/>
      <c r="C27" s="141"/>
      <c r="D27" s="3" t="str">
        <f>IF('Info + taal-langue'!$B$2="Nederlands",'NL+FR'!$A$166,'NL+FR'!$B$166)</f>
        <v>Wij vinden het verlooppercentage ongunstig: 2</v>
      </c>
      <c r="E27" s="136"/>
      <c r="F27" s="107"/>
      <c r="G27" s="147"/>
      <c r="H27" s="156"/>
    </row>
    <row r="28" spans="1:8" ht="39.950000000000003" customHeight="1" x14ac:dyDescent="0.2">
      <c r="A28" s="115"/>
      <c r="B28" s="115"/>
      <c r="C28" s="141"/>
      <c r="D28" s="4" t="str">
        <f>IF('Info + taal-langue'!$B$2="Nederlands",'NL+FR'!$A$167,'NL+FR'!$B$167)</f>
        <v>Hoe is het gesteld met de evolutie van het personeelsverloop in de loop van de voorbije jaren?</v>
      </c>
      <c r="E28" s="136"/>
      <c r="F28" s="27"/>
      <c r="G28" s="147"/>
      <c r="H28" s="156"/>
    </row>
    <row r="29" spans="1:8" ht="39.950000000000003" customHeight="1" x14ac:dyDescent="0.2">
      <c r="A29" s="115"/>
      <c r="B29" s="115"/>
      <c r="C29" s="141"/>
      <c r="D29" s="3" t="str">
        <f>IF('Info + taal-langue'!$B$2="Nederlands",'NL+FR'!$A$168,'NL+FR'!$B$168)</f>
        <v>Het verlooppercentage is erg laag of vertoont een eerder dalende trend: 0</v>
      </c>
      <c r="E29" s="136"/>
      <c r="F29" s="107">
        <v>0</v>
      </c>
      <c r="G29" s="147"/>
      <c r="H29" s="156"/>
    </row>
    <row r="30" spans="1:8" ht="39.950000000000003" customHeight="1" x14ac:dyDescent="0.2">
      <c r="A30" s="115"/>
      <c r="B30" s="115"/>
      <c r="C30" s="141"/>
      <c r="D30" s="3" t="str">
        <f>IF('Info + taal-langue'!$B$2="Nederlands",'NL+FR'!$A$169,'NL+FR'!$B$169)</f>
        <v>Het verlooppercentage is ongeveer constant gebleven: 1</v>
      </c>
      <c r="E30" s="136"/>
      <c r="F30" s="107"/>
      <c r="G30" s="147"/>
      <c r="H30" s="156"/>
    </row>
    <row r="31" spans="1:8" ht="39.950000000000003" customHeight="1" thickBot="1" x14ac:dyDescent="0.25">
      <c r="A31" s="116"/>
      <c r="B31" s="116"/>
      <c r="C31" s="142"/>
      <c r="D31" s="5" t="str">
        <f>IF('Info + taal-langue'!$B$2="Nederlands",'NL+FR'!$A$170,'NL+FR'!$B$170)</f>
        <v>Het verlooppercentage vertoont een eerder stijgende trend: 2</v>
      </c>
      <c r="E31" s="137"/>
      <c r="F31" s="108"/>
      <c r="G31" s="148"/>
      <c r="H31" s="157"/>
    </row>
    <row r="32" spans="1:8" ht="60" customHeight="1" x14ac:dyDescent="0.2">
      <c r="A32" s="119" t="str">
        <f>IF('Info + taal-langue'!$B$2="Nederlands",'NL+FR'!$A$106,'NL+FR'!$B$106)</f>
        <v>4. Verzoeken tot formele of informele psychosociale interventies</v>
      </c>
      <c r="B32" s="119" t="str">
        <f>IF('Info + taal-langue'!$B$2="Nederlands",'NL+FR'!$A$119,'NL+FR'!$B$119)</f>
        <v>Totaal aantal verzoeken tot (informele of formele) psychosociale interventies gericht aan de vertrouwenspersoon of de 
(interne of externe) preventieadviseur psychosociale aspecten</v>
      </c>
      <c r="C32" s="145">
        <f>'Data collection'!I13</f>
        <v>0</v>
      </c>
      <c r="D32" s="4" t="str">
        <f>IF('Info + taal-langue'!$B$2="Nederlands",'NL+FR'!$A$171,'NL+FR'!$B$171)</f>
        <v>Hoe beoordeelt u het aantal verzoeken tot interventie, geformuleerd door de werknemers van uw onderneming of afdeling / dienst / departement, gegeven de sector waarin u actief bent, de samenstelling van uw personeelsbestand en de arbeidsomstandigheden?</v>
      </c>
      <c r="E32" s="135" t="str">
        <f>IF('Info + taal-langue'!$B$2="Nederlands",'NL+FR'!$A$281,'NL+FR'!$B$281)</f>
        <v>Meer informatie</v>
      </c>
      <c r="F32" s="28"/>
      <c r="G32" s="146">
        <f>SUM(F33+F37+F41+F45)</f>
        <v>0</v>
      </c>
      <c r="H32" s="155" t="str">
        <f>UPPER(IF('Info + taal-langue'!$B$2="Nederlands",'NL+FR'!$A$69,'NL+FR'!$B$69))</f>
        <v>4. PSYCHOSOCIALE VERZOEKEN</v>
      </c>
    </row>
    <row r="33" spans="1:8" ht="39.950000000000003" customHeight="1" x14ac:dyDescent="0.2">
      <c r="A33" s="115"/>
      <c r="B33" s="115"/>
      <c r="C33" s="141"/>
      <c r="D33" s="3" t="str">
        <f>IF('Info + taal-langue'!$B$2="Nederlands",'NL+FR'!$A$172,'NL+FR'!$B$172)</f>
        <v>Wij vinden het aantal gunstig: 0</v>
      </c>
      <c r="E33" s="136"/>
      <c r="F33" s="107">
        <v>0</v>
      </c>
      <c r="G33" s="147"/>
      <c r="H33" s="158"/>
    </row>
    <row r="34" spans="1:8" ht="39.950000000000003" customHeight="1" x14ac:dyDescent="0.2">
      <c r="A34" s="115"/>
      <c r="B34" s="115"/>
      <c r="C34" s="141"/>
      <c r="D34" s="3" t="str">
        <f>IF('Info + taal-langue'!$B$2="Nederlands",'NL+FR'!$A$173,'NL+FR'!$B$173)</f>
        <v>Wij beschouwen het aantal als normaal/aanvaardbaar: 1</v>
      </c>
      <c r="E34" s="136"/>
      <c r="F34" s="107"/>
      <c r="G34" s="147"/>
      <c r="H34" s="158"/>
    </row>
    <row r="35" spans="1:8" ht="39.950000000000003" customHeight="1" x14ac:dyDescent="0.2">
      <c r="A35" s="115"/>
      <c r="B35" s="115"/>
      <c r="C35" s="141"/>
      <c r="D35" s="3" t="str">
        <f>IF('Info + taal-langue'!$B$2="Nederlands",'NL+FR'!$A$174,'NL+FR'!$B$174)</f>
        <v>Wij vinden het aantal ongunstig: 2</v>
      </c>
      <c r="E35" s="136"/>
      <c r="F35" s="107"/>
      <c r="G35" s="147"/>
      <c r="H35" s="158"/>
    </row>
    <row r="36" spans="1:8" ht="39.950000000000003" customHeight="1" x14ac:dyDescent="0.2">
      <c r="A36" s="115"/>
      <c r="B36" s="115"/>
      <c r="C36" s="141"/>
      <c r="D36" s="4" t="str">
        <f>IF('Info + taal-langue'!$B$2="Nederlands",'NL+FR'!$A$175,'NL+FR'!$B$175)</f>
        <v>Hoe is het gesteld met de evolutie van het aantal verzoeken tot interventies in de loop van de voorbije jaren?</v>
      </c>
      <c r="E36" s="136"/>
      <c r="F36" s="27"/>
      <c r="G36" s="147"/>
      <c r="H36" s="158"/>
    </row>
    <row r="37" spans="1:8" ht="39.950000000000003" customHeight="1" x14ac:dyDescent="0.2">
      <c r="A37" s="115"/>
      <c r="B37" s="115"/>
      <c r="C37" s="141"/>
      <c r="D37" s="3" t="str">
        <f>IF('Info + taal-langue'!$B$2="Nederlands",'NL+FR'!$A$176,'NL+FR'!$B$176)</f>
        <v>Het aantal is erg laag of vertoont een eerder dalende trend: 0</v>
      </c>
      <c r="E37" s="136"/>
      <c r="F37" s="107">
        <v>0</v>
      </c>
      <c r="G37" s="147"/>
      <c r="H37" s="158"/>
    </row>
    <row r="38" spans="1:8" ht="39.950000000000003" customHeight="1" x14ac:dyDescent="0.2">
      <c r="A38" s="115"/>
      <c r="B38" s="115"/>
      <c r="C38" s="141"/>
      <c r="D38" s="3" t="str">
        <f>IF('Info + taal-langue'!$B$2="Nederlands",'NL+FR'!$A$177,'NL+FR'!$B$177)</f>
        <v>Het aantal blijft ongeveer constant: 1</v>
      </c>
      <c r="E38" s="136"/>
      <c r="F38" s="107"/>
      <c r="G38" s="147"/>
      <c r="H38" s="158"/>
    </row>
    <row r="39" spans="1:8" ht="39.950000000000003" customHeight="1" x14ac:dyDescent="0.2">
      <c r="A39" s="115"/>
      <c r="B39" s="115"/>
      <c r="C39" s="141"/>
      <c r="D39" s="3" t="str">
        <f>IF('Info + taal-langue'!$B$2="Nederlands",'NL+FR'!$A$178,'NL+FR'!$B$178)</f>
        <v>Het aantal vertoont een eerder stijgende trend: 2</v>
      </c>
      <c r="E39" s="136"/>
      <c r="F39" s="107"/>
      <c r="G39" s="147"/>
      <c r="H39" s="158"/>
    </row>
    <row r="40" spans="1:8" ht="56.1" customHeight="1" x14ac:dyDescent="0.2">
      <c r="A40" s="115"/>
      <c r="B40" s="115"/>
      <c r="C40" s="141"/>
      <c r="D40" s="4" t="str">
        <f>IF('Info + taal-langue'!$B$2="Nederlands",'NL+FR'!$A$179,'NL+FR'!$B$179)</f>
        <v>Bestaat er binnen de onderneming een beleid omtrent psychosociale risico's op het werk?</v>
      </c>
      <c r="E40" s="136"/>
      <c r="F40" s="27"/>
      <c r="G40" s="147"/>
      <c r="H40" s="158"/>
    </row>
    <row r="41" spans="1:8" ht="39.950000000000003" customHeight="1" x14ac:dyDescent="0.2">
      <c r="A41" s="115"/>
      <c r="B41" s="115"/>
      <c r="C41" s="141"/>
      <c r="D41" s="3" t="str">
        <f>IF('Info + taal-langue'!$B$2="Nederlands",'NL+FR'!$A$180,'NL+FR'!$B$180)</f>
        <v>Er bestaat zo’n beleid, waaraan concrete acties gekoppeld zijn: 0</v>
      </c>
      <c r="E41" s="136"/>
      <c r="F41" s="107">
        <v>0</v>
      </c>
      <c r="G41" s="147"/>
      <c r="H41" s="158"/>
    </row>
    <row r="42" spans="1:8" ht="39.950000000000003" customHeight="1" x14ac:dyDescent="0.2">
      <c r="A42" s="115"/>
      <c r="B42" s="115"/>
      <c r="C42" s="141"/>
      <c r="D42" s="3" t="str">
        <f>IF('Info + taal-langue'!$B$2="Nederlands",'NL+FR'!$A$181,'NL+FR'!$B$181)</f>
        <v>Er bestaat zo’n beleid, doch deze blijft dode letter: 1</v>
      </c>
      <c r="E42" s="136"/>
      <c r="F42" s="107"/>
      <c r="G42" s="147"/>
      <c r="H42" s="158"/>
    </row>
    <row r="43" spans="1:8" ht="39.950000000000003" customHeight="1" x14ac:dyDescent="0.2">
      <c r="A43" s="115"/>
      <c r="B43" s="115"/>
      <c r="C43" s="141"/>
      <c r="D43" s="3" t="str">
        <f>IF('Info + taal-langue'!$B$2="Nederlands",'NL+FR'!$A$182,'NL+FR'!$B$182)</f>
        <v>Zo’n beleid bestaat niet in onze onderneming: 2</v>
      </c>
      <c r="E43" s="136"/>
      <c r="F43" s="107"/>
      <c r="G43" s="147"/>
      <c r="H43" s="158"/>
    </row>
    <row r="44" spans="1:8" ht="39.950000000000003" customHeight="1" x14ac:dyDescent="0.2">
      <c r="A44" s="115"/>
      <c r="B44" s="115"/>
      <c r="C44" s="141"/>
      <c r="D44" s="4" t="str">
        <f>IF('Info + taal-langue'!$B$2="Nederlands",'NL+FR'!$A$183,'NL+FR'!$B$183)</f>
        <v>Heeft de onderneming één of meerdere vertrouwenspersonen aangeduid?</v>
      </c>
      <c r="E44" s="136"/>
      <c r="F44" s="27"/>
      <c r="G44" s="147"/>
      <c r="H44" s="158"/>
    </row>
    <row r="45" spans="1:8" ht="39.950000000000003" customHeight="1" x14ac:dyDescent="0.2">
      <c r="A45" s="115"/>
      <c r="B45" s="115"/>
      <c r="C45" s="141"/>
      <c r="D45" s="3" t="str">
        <f>IF('Info + taal-langue'!$B$2="Nederlands",'NL+FR'!$A$184,'NL+FR'!$B$184)</f>
        <v>Ja. Deze personen zijn bekend bij de werknemers, en het is voor iedereen duidelijk wat hun rol is: 0</v>
      </c>
      <c r="E45" s="136"/>
      <c r="F45" s="107">
        <v>0</v>
      </c>
      <c r="G45" s="147"/>
      <c r="H45" s="158"/>
    </row>
    <row r="46" spans="1:8" ht="39.950000000000003" customHeight="1" x14ac:dyDescent="0.2">
      <c r="A46" s="115"/>
      <c r="B46" s="115"/>
      <c r="C46" s="141"/>
      <c r="D46" s="3" t="str">
        <f>IF('Info + taal-langue'!$B$2="Nederlands",'NL+FR'!$A$185,'NL+FR'!$B$185)</f>
        <v>Ja. Deze personen zijn evenwel weinig bekend bij de werknemers, en het is weinig duidelijk wat hun rol is: 1</v>
      </c>
      <c r="E46" s="136"/>
      <c r="F46" s="107"/>
      <c r="G46" s="147"/>
      <c r="H46" s="158"/>
    </row>
    <row r="47" spans="1:8" ht="39.950000000000003" customHeight="1" thickBot="1" x14ac:dyDescent="0.25">
      <c r="A47" s="116"/>
      <c r="B47" s="116"/>
      <c r="C47" s="142"/>
      <c r="D47" s="5" t="str">
        <f>IF('Info + taal-langue'!$B$2="Nederlands",'NL+FR'!$A$186,'NL+FR'!$B$186)</f>
        <v>Nee, er werden geen vertrouwenspersonen aangeduid: 2</v>
      </c>
      <c r="E47" s="137"/>
      <c r="F47" s="108"/>
      <c r="G47" s="148"/>
      <c r="H47" s="159"/>
    </row>
    <row r="48" spans="1:8" ht="60" customHeight="1" x14ac:dyDescent="0.2">
      <c r="A48" s="119" t="str">
        <f>IF('Info + taal-langue'!$B$2="Nederlands",'NL+FR'!$A$107,'NL+FR'!$B$107)</f>
        <v>5. Mogelijk schokkende gebeurtenissen voorgevallen op de arbeidsplaats en maatregelen die in dit verband werden genomen</v>
      </c>
      <c r="B48" s="119" t="str">
        <f>IF('Info + taal-langue'!$B$2="Nederlands",'NL+FR'!$A$120,'NL+FR'!$B$120)</f>
        <v>Aantal mogelijks schokkende gebeurtenissen waarbij één of meerdere werknemers betrokken waren</v>
      </c>
      <c r="C48" s="145">
        <f>'Data collection'!I18</f>
        <v>0</v>
      </c>
      <c r="D48" s="4" t="str">
        <f>IF('Info + taal-langue'!$B$2="Nederlands",'NL+FR'!$A$187,'NL+FR'!$B$187)</f>
        <v>In welke mate werden werknemers in de onderneming of afdeling / dienst / departement geconfronteerd met mogelijks schokkende gebeurtenissen in de loop van het voorgaande jaar, hetzij als getuige, hetzij als slachtoffer?</v>
      </c>
      <c r="E48" s="135" t="str">
        <f>IF('Info + taal-langue'!$B$2="Nederlands",'NL+FR'!$A$281,'NL+FR'!$B$281)</f>
        <v>Meer informatie</v>
      </c>
      <c r="F48" s="28"/>
      <c r="G48" s="146">
        <f>SUM(F49)</f>
        <v>0</v>
      </c>
      <c r="H48" s="155" t="str">
        <f>UPPER(IF('Info + taal-langue'!$B$2="Nederlands",'NL+FR'!$A$72,'NL+FR'!$B$72))</f>
        <v>5. SCHOKKENDE GEBEURTENISSEN</v>
      </c>
    </row>
    <row r="49" spans="1:8" ht="39.950000000000003" customHeight="1" x14ac:dyDescent="0.2">
      <c r="A49" s="115"/>
      <c r="B49" s="115"/>
      <c r="C49" s="141"/>
      <c r="D49" s="3" t="str">
        <f>IF('Info + taal-langue'!$B$2="Nederlands",'NL+FR'!$A$188,'NL+FR'!$B$188)</f>
        <v>Voor zover wij weten werden er geen werknemers geconfronteerd met een mogelijks schokkende gebeurtenis: 0</v>
      </c>
      <c r="E49" s="136"/>
      <c r="F49" s="107">
        <v>0</v>
      </c>
      <c r="G49" s="147"/>
      <c r="H49" s="156"/>
    </row>
    <row r="50" spans="1:8" ht="60" customHeight="1" x14ac:dyDescent="0.2">
      <c r="A50" s="115"/>
      <c r="B50" s="115"/>
      <c r="C50" s="141"/>
      <c r="D50" s="3" t="str">
        <f>IF('Info + taal-langue'!$B$2="Nederlands",'NL+FR'!$A$189,'NL+FR'!$B$189)</f>
        <v>Eén of meerdere werknemers werden blootgesteld aan een mogelijks schokkende gebeurtenis. De onderneming heeft hierop gepast gereageerd en gezorgd voor de nodige ondersteuning van de betrokken werknemer(s): 1</v>
      </c>
      <c r="E50" s="136"/>
      <c r="F50" s="107"/>
      <c r="G50" s="147"/>
      <c r="H50" s="156"/>
    </row>
    <row r="51" spans="1:8" ht="78" customHeight="1" thickBot="1" x14ac:dyDescent="0.25">
      <c r="A51" s="115"/>
      <c r="B51" s="115"/>
      <c r="C51" s="141"/>
      <c r="D51" s="55" t="str">
        <f>IF('Info + taal-langue'!$B$2="Nederlands",'NL+FR'!$A$190,'NL+FR'!$B$190)</f>
        <v>Eén of meerdere werknemers werden blootgesteld aan een mogelijks schokkende gebeurtenis. De onderneming heeft hier niet adequaat op gereageerd en vond het onnodig om te zorgen voor de nodige ondersteuning van de betrokken werknemer(s): 2</v>
      </c>
      <c r="E51" s="136"/>
      <c r="F51" s="108"/>
      <c r="G51" s="147"/>
      <c r="H51" s="156"/>
    </row>
    <row r="52" spans="1:8" ht="39.950000000000003" customHeight="1" x14ac:dyDescent="0.2">
      <c r="A52" s="119" t="str">
        <f>IF('Info + taal-langue'!$B$2="Nederlands",'NL+FR'!$A$108,'NL+FR'!$B$108)</f>
        <v>6. Emotionele incidenten</v>
      </c>
      <c r="B52" s="125" t="str">
        <f>IF('Info + taal-langue'!$B$2="Nederlands",'NL+FR'!$A$121,'NL+FR'!$B$121)</f>
        <v>Aantal emotionele uitbarstingen, huilbuien of woede-uitvallen op de arbeidsplaats, voor zover u bekend</v>
      </c>
      <c r="C52" s="145">
        <f>'Data collection'!I22</f>
        <v>0</v>
      </c>
      <c r="D52" s="4" t="str">
        <f>IF('Info + taal-langue'!$B$2="Nederlands",'NL+FR'!$A$191,'NL+FR'!$B$191)</f>
        <v>Hoe frequent kwamen dit soort emotionele incidenten voor gedurende het voorgaande jaar ?</v>
      </c>
      <c r="E52" s="135" t="str">
        <f>IF('Info + taal-langue'!$B$2="Nederlands",'NL+FR'!$A$281,'NL+FR'!$B$281)</f>
        <v>Meer informatie</v>
      </c>
      <c r="F52" s="28"/>
      <c r="G52" s="146">
        <f>SUM(F53)</f>
        <v>0</v>
      </c>
      <c r="H52" s="155" t="str">
        <f>UPPER(IF('Info + taal-langue'!$B$2="Nederlands",'NL+FR'!$A$108,'NL+FR'!$B$108))</f>
        <v>6. EMOTIONELE INCIDENTEN</v>
      </c>
    </row>
    <row r="53" spans="1:8" ht="36" customHeight="1" x14ac:dyDescent="0.2">
      <c r="A53" s="115"/>
      <c r="B53" s="126"/>
      <c r="C53" s="141"/>
      <c r="D53" s="3" t="str">
        <f>IF('Info + taal-langue'!$B$2="Nederlands",'NL+FR'!$A$192,'NL+FR'!$B$192)</f>
        <v>Zelden of nooit: 0</v>
      </c>
      <c r="E53" s="136"/>
      <c r="F53" s="107">
        <v>0</v>
      </c>
      <c r="G53" s="147"/>
      <c r="H53" s="156"/>
    </row>
    <row r="54" spans="1:8" ht="32.1" customHeight="1" x14ac:dyDescent="0.2">
      <c r="A54" s="115"/>
      <c r="B54" s="126"/>
      <c r="C54" s="141"/>
      <c r="D54" s="3" t="str">
        <f>IF('Info + taal-langue'!$B$2="Nederlands",'NL+FR'!$A$193,'NL+FR'!$B$193)</f>
        <v>Soms/van tijd tot tijd: 1</v>
      </c>
      <c r="E54" s="136"/>
      <c r="F54" s="107"/>
      <c r="G54" s="147"/>
      <c r="H54" s="156"/>
    </row>
    <row r="55" spans="1:8" ht="33.950000000000003" customHeight="1" x14ac:dyDescent="0.2">
      <c r="A55" s="115"/>
      <c r="B55" s="126"/>
      <c r="C55" s="141"/>
      <c r="D55" s="3" t="str">
        <f>IF('Info + taal-langue'!$B$2="Nederlands",'NL+FR'!$A$194,'NL+FR'!$B$194)</f>
        <v>Regelmatig: 2</v>
      </c>
      <c r="E55" s="136"/>
      <c r="F55" s="107"/>
      <c r="G55" s="147"/>
      <c r="H55" s="156"/>
    </row>
    <row r="56" spans="1:8" ht="32.1" customHeight="1" thickBot="1" x14ac:dyDescent="0.25">
      <c r="A56" s="115"/>
      <c r="B56" s="126"/>
      <c r="C56" s="141"/>
      <c r="D56" s="55" t="str">
        <f>IF('Info + taal-langue'!$B$2="Nederlands",'NL+FR'!$A$195,'NL+FR'!$B$195)</f>
        <v>Erg dikwijls: 3</v>
      </c>
      <c r="E56" s="136"/>
      <c r="F56" s="108"/>
      <c r="G56" s="147"/>
      <c r="H56" s="156"/>
    </row>
    <row r="57" spans="1:8" ht="39.950000000000003" customHeight="1" x14ac:dyDescent="0.2">
      <c r="A57" s="119" t="str">
        <f>IF('Info + taal-langue'!$B$2="Nederlands",'NL+FR'!$A$109,'NL+FR'!$B$109)</f>
        <v xml:space="preserve">7. Groepsconflicten </v>
      </c>
      <c r="B57" s="119" t="str">
        <f>IF('Info + taal-langue'!$B$2="Nederlands",'NL+FR'!$A$122,'NL+FR'!$B$122)</f>
        <v>Aantal groepsconflicten of conflicten tussen personen, voor zover u bekend</v>
      </c>
      <c r="C57" s="145">
        <f>'Data collection'!I25</f>
        <v>0</v>
      </c>
      <c r="D57" s="4" t="str">
        <f>IF('Info + taal-langue'!$B$2="Nederlands",'NL+FR'!$A$196,'NL+FR'!$B$196)</f>
        <v>Hoe frequent kwamen dergelijke conflicten voor gedurende het voorgaande jaar?</v>
      </c>
      <c r="E57" s="135" t="str">
        <f>IF('Info + taal-langue'!$B$2="Nederlands",'NL+FR'!$A$281,'NL+FR'!$B$281)</f>
        <v>Meer informatie</v>
      </c>
      <c r="F57" s="28"/>
      <c r="G57" s="149">
        <f>SUM(F58+F63)</f>
        <v>0</v>
      </c>
      <c r="H57" s="155" t="str">
        <f>UPPER(IF('Info + taal-langue'!$B$2="Nederlands",'NL+FR'!$A$109,'NL+FR'!$B$109))</f>
        <v xml:space="preserve">7. GROEPSCONFLICTEN </v>
      </c>
    </row>
    <row r="58" spans="1:8" ht="39.950000000000003" customHeight="1" x14ac:dyDescent="0.2">
      <c r="A58" s="115"/>
      <c r="B58" s="115"/>
      <c r="C58" s="141"/>
      <c r="D58" s="3" t="str">
        <f>IF('Info + taal-langue'!$B$2="Nederlands",'NL+FR'!$A$197,'NL+FR'!$B$197)</f>
        <v>Naar ons weten deed zich geen enkel conflict voor: 0</v>
      </c>
      <c r="E58" s="136"/>
      <c r="F58" s="107">
        <v>0</v>
      </c>
      <c r="G58" s="150"/>
      <c r="H58" s="156"/>
    </row>
    <row r="59" spans="1:8" ht="39.950000000000003" customHeight="1" x14ac:dyDescent="0.2">
      <c r="A59" s="115"/>
      <c r="B59" s="115"/>
      <c r="C59" s="141"/>
      <c r="D59" s="3" t="str">
        <f>IF('Info + taal-langue'!$B$2="Nederlands",'NL+FR'!$A$198,'NL+FR'!$B$198)</f>
        <v>Naar ons weten was er slechts sprake van enkele dergelijke conflicten: 1</v>
      </c>
      <c r="E59" s="136"/>
      <c r="F59" s="107"/>
      <c r="G59" s="150"/>
      <c r="H59" s="156"/>
    </row>
    <row r="60" spans="1:8" ht="39.950000000000003" customHeight="1" x14ac:dyDescent="0.2">
      <c r="A60" s="115"/>
      <c r="B60" s="115"/>
      <c r="C60" s="141"/>
      <c r="D60" s="3" t="str">
        <f>IF('Info + taal-langue'!$B$2="Nederlands",'NL+FR'!$A$199,'NL+FR'!$B$199)</f>
        <v>Dergelijke conflicten doen zich regelmatig voor, ongeveer elke maand: 2</v>
      </c>
      <c r="E60" s="136"/>
      <c r="F60" s="107"/>
      <c r="G60" s="150"/>
      <c r="H60" s="156"/>
    </row>
    <row r="61" spans="1:8" ht="39.950000000000003" customHeight="1" x14ac:dyDescent="0.2">
      <c r="A61" s="115"/>
      <c r="B61" s="115"/>
      <c r="C61" s="141"/>
      <c r="D61" s="3" t="str">
        <f>IF('Info + taal-langue'!$B$2="Nederlands",'NL+FR'!$A$200,'NL+FR'!$B$200)</f>
        <v>Dergelijke conflicten doen zich wekelijks of meerdere keren per week voor: 3</v>
      </c>
      <c r="E61" s="136"/>
      <c r="F61" s="107"/>
      <c r="G61" s="150"/>
      <c r="H61" s="156"/>
    </row>
    <row r="62" spans="1:8" ht="39.950000000000003" customHeight="1" x14ac:dyDescent="0.2">
      <c r="A62" s="115"/>
      <c r="B62" s="115"/>
      <c r="C62" s="141"/>
      <c r="D62" s="4" t="str">
        <f>IF('Info + taal-langue'!$B$2="Nederlands",'NL+FR'!$A$201,'NL+FR'!$B$201)</f>
        <v>Hoe zou u het belang (de ernst) van dergelijke conflicten inschatten?</v>
      </c>
      <c r="E62" s="136"/>
      <c r="F62" s="27"/>
      <c r="G62" s="150"/>
      <c r="H62" s="156"/>
    </row>
    <row r="63" spans="1:8" ht="39.950000000000003" customHeight="1" x14ac:dyDescent="0.2">
      <c r="A63" s="115"/>
      <c r="B63" s="115"/>
      <c r="C63" s="141"/>
      <c r="D63" s="3" t="str">
        <f>IF('Info + taal-langue'!$B$2="Nederlands",'NL+FR'!$A$202,'NL+FR'!$B$202)</f>
        <v>Naar ons weten deed zich geen enkel conflict voor: 0</v>
      </c>
      <c r="E63" s="136"/>
      <c r="F63" s="107">
        <v>0</v>
      </c>
      <c r="G63" s="150"/>
      <c r="H63" s="156"/>
    </row>
    <row r="64" spans="1:8" ht="39.950000000000003" customHeight="1" x14ac:dyDescent="0.2">
      <c r="A64" s="115"/>
      <c r="B64" s="115"/>
      <c r="C64" s="141"/>
      <c r="D64" s="3" t="str">
        <f>IF('Info + taal-langue'!$B$2="Nederlands",'NL+FR'!$A$203,'NL+FR'!$B$203)</f>
        <v>In het algemeen worden dergelijke conflicten snel opgelost en hebben zij geen of weinig invloed op het werk: 1</v>
      </c>
      <c r="E64" s="136"/>
      <c r="F64" s="107"/>
      <c r="G64" s="150"/>
      <c r="H64" s="156"/>
    </row>
    <row r="65" spans="1:8" ht="47.1" customHeight="1" thickBot="1" x14ac:dyDescent="0.25">
      <c r="A65" s="116"/>
      <c r="B65" s="116"/>
      <c r="C65" s="142"/>
      <c r="D65" s="5" t="str">
        <f>IF('Info + taal-langue'!$B$2="Nederlands",'NL+FR'!$A$204,'NL+FR'!$B$204)</f>
        <v>Meerdere conflicten hebben een belangrijke invloed gehad op het werk en/of hebben nogal wat tijd gevergd om opgelost te
geraken: 2</v>
      </c>
      <c r="E65" s="137"/>
      <c r="F65" s="108"/>
      <c r="G65" s="151"/>
      <c r="H65" s="157"/>
    </row>
    <row r="66" spans="1:8" ht="39.950000000000003" customHeight="1" x14ac:dyDescent="0.2">
      <c r="A66" s="119" t="str">
        <f>IF('Info + taal-langue'!$B$2="Nederlands",'NL+FR'!$A$110,'NL+FR'!$B$110)</f>
        <v>8. Ongewenst gedrag door derden</v>
      </c>
      <c r="B66" s="119" t="str">
        <f>IF('Info + taal-langue'!$B$2="Nederlands",'NL+FR'!$A$123,'NL+FR'!$B$123)</f>
        <v>Aantal incidenten uitgaande van derden (verbaal of fysiek geweld, of andere vormen van grensoverschrijdend gedrag vanwege personen van buiten de onderneming) waarvan de werknemers het slachtoffer zijn geworden</v>
      </c>
      <c r="C66" s="145">
        <f>'Data collection'!I28</f>
        <v>0</v>
      </c>
      <c r="D66" s="4" t="str">
        <f>IF('Info + taal-langue'!$B$2="Nederlands",'NL+FR'!$A$205,'NL+FR'!$B$205)</f>
        <v>Hoe frequent kwamen dergelijke incidenten voor gedurende het voorgaande jaar?</v>
      </c>
      <c r="E66" s="135" t="str">
        <f>IF('Info + taal-langue'!$B$2="Nederlands",'NL+FR'!$A$281,'NL+FR'!$B$281)</f>
        <v>Meer informatie</v>
      </c>
      <c r="F66" s="28"/>
      <c r="G66" s="146">
        <f>SUM(F67+F72)</f>
        <v>0</v>
      </c>
      <c r="H66" s="155" t="str">
        <f>UPPER(IF('Info + taal-langue'!$B$2="Nederlands",'NL+FR'!$A$110,'NL+FR'!$B$110))</f>
        <v>8. ONGEWENST GEDRAG DOOR DERDEN</v>
      </c>
    </row>
    <row r="67" spans="1:8" ht="39.950000000000003" customHeight="1" x14ac:dyDescent="0.2">
      <c r="A67" s="115"/>
      <c r="B67" s="115"/>
      <c r="C67" s="141"/>
      <c r="D67" s="3" t="str">
        <f>IF('Info + taal-langue'!$B$2="Nederlands",'NL+FR'!$A$206,'NL+FR'!$B$206)</f>
        <v>Zelden of nooit: 0</v>
      </c>
      <c r="E67" s="136"/>
      <c r="F67" s="107">
        <v>0</v>
      </c>
      <c r="G67" s="147"/>
      <c r="H67" s="156"/>
    </row>
    <row r="68" spans="1:8" ht="39.950000000000003" customHeight="1" x14ac:dyDescent="0.2">
      <c r="A68" s="115"/>
      <c r="B68" s="115"/>
      <c r="C68" s="141"/>
      <c r="D68" s="3" t="str">
        <f>IF('Info + taal-langue'!$B$2="Nederlands",'NL+FR'!$A$207,'NL+FR'!$B$207)</f>
        <v>Soms/van tijd tot tijd: 1</v>
      </c>
      <c r="E68" s="136"/>
      <c r="F68" s="107"/>
      <c r="G68" s="147"/>
      <c r="H68" s="156"/>
    </row>
    <row r="69" spans="1:8" ht="39.950000000000003" customHeight="1" x14ac:dyDescent="0.2">
      <c r="A69" s="115"/>
      <c r="B69" s="115"/>
      <c r="C69" s="141"/>
      <c r="D69" s="3" t="str">
        <f>IF('Info + taal-langue'!$B$2="Nederlands",'NL+FR'!$A$208,'NL+FR'!$B$208)</f>
        <v>Regelmatig: 2</v>
      </c>
      <c r="E69" s="136"/>
      <c r="F69" s="107"/>
      <c r="G69" s="147"/>
      <c r="H69" s="156"/>
    </row>
    <row r="70" spans="1:8" ht="39.950000000000003" customHeight="1" x14ac:dyDescent="0.2">
      <c r="A70" s="115"/>
      <c r="B70" s="115"/>
      <c r="C70" s="141"/>
      <c r="D70" s="3" t="str">
        <f>IF('Info + taal-langue'!$B$2="Nederlands",'NL+FR'!$A$209,'NL+FR'!$B$209)</f>
        <v>Erg dikwijls: 3</v>
      </c>
      <c r="E70" s="136"/>
      <c r="F70" s="107"/>
      <c r="G70" s="147"/>
      <c r="H70" s="156"/>
    </row>
    <row r="71" spans="1:8" ht="39.950000000000003" customHeight="1" x14ac:dyDescent="0.2">
      <c r="A71" s="115"/>
      <c r="B71" s="115"/>
      <c r="C71" s="141"/>
      <c r="D71" s="4" t="str">
        <f>IF('Info + taal-langue'!$B$2="Nederlands",'NL+FR'!$A$210,'NL+FR'!$B$210)</f>
        <v>Hoe zou u het belang van dergelijke incidenten inschatten?</v>
      </c>
      <c r="E71" s="136"/>
      <c r="F71" s="27"/>
      <c r="G71" s="147"/>
      <c r="H71" s="156"/>
    </row>
    <row r="72" spans="1:8" ht="39.950000000000003" customHeight="1" x14ac:dyDescent="0.2">
      <c r="A72" s="115"/>
      <c r="B72" s="115"/>
      <c r="C72" s="141"/>
      <c r="D72" s="3" t="str">
        <f>IF('Info + taal-langue'!$B$2="Nederlands",'NL+FR'!$A$211,'NL+FR'!$B$211)</f>
        <v>Naar ons weten deed zich geen enkel dergelijk incident voor: 0</v>
      </c>
      <c r="E72" s="136"/>
      <c r="F72" s="107">
        <v>0</v>
      </c>
      <c r="G72" s="147"/>
      <c r="H72" s="156"/>
    </row>
    <row r="73" spans="1:8" ht="39.950000000000003" customHeight="1" x14ac:dyDescent="0.2">
      <c r="A73" s="115"/>
      <c r="B73" s="115"/>
      <c r="C73" s="141"/>
      <c r="D73" s="3" t="str">
        <f>IF('Info + taal-langue'!$B$2="Nederlands",'NL+FR'!$A$212,'NL+FR'!$B$212)</f>
        <v>De meeste van dergelijke incidenten waren onschuldig: 1</v>
      </c>
      <c r="E73" s="136"/>
      <c r="F73" s="107"/>
      <c r="G73" s="147"/>
      <c r="H73" s="156"/>
    </row>
    <row r="74" spans="1:8" ht="39.950000000000003" customHeight="1" x14ac:dyDescent="0.2">
      <c r="A74" s="115"/>
      <c r="B74" s="115"/>
      <c r="C74" s="141"/>
      <c r="D74" s="3" t="str">
        <f>IF('Info + taal-langue'!$B$2="Nederlands",'NL+FR'!$A$213,'NL+FR'!$B$213)</f>
        <v>Meerdere van dergelijke incidenten kunnen beschouwd worden als ernstig: 2</v>
      </c>
      <c r="E74" s="136"/>
      <c r="F74" s="107"/>
      <c r="G74" s="147"/>
      <c r="H74" s="156"/>
    </row>
    <row r="75" spans="1:8" ht="39.950000000000003" customHeight="1" thickBot="1" x14ac:dyDescent="0.25">
      <c r="A75" s="116"/>
      <c r="B75" s="116"/>
      <c r="C75" s="142"/>
      <c r="D75" s="5" t="str">
        <f>IF('Info + taal-langue'!$B$2="Nederlands",'NL+FR'!$A$214,'NL+FR'!$B$214)</f>
        <v>Dergelijke incidenten zijn regelmatig van een ernstige aard: 3</v>
      </c>
      <c r="E75" s="137"/>
      <c r="F75" s="108"/>
      <c r="G75" s="148"/>
      <c r="H75" s="157"/>
    </row>
    <row r="76" spans="1:8" ht="56.1" customHeight="1" x14ac:dyDescent="0.2">
      <c r="A76" s="119" t="str">
        <f>IF('Info + taal-langue'!$B$2="Nederlands",'NL+FR'!$A$111,'NL+FR'!$B$111)</f>
        <v>9. Musculoskeletale aandoeningen (MSA: rugpijn, tendinitis, …)</v>
      </c>
      <c r="B76" s="120" t="str">
        <f>IF('Info + taal-langue'!$B$2="Nederlands",'NL+FR'!$A$124,'NL+FR'!$B$124)</f>
        <v>Raming van het aantal personen dat te kampen heeft met musculoskeletale aandoeningen</v>
      </c>
      <c r="C76" s="145">
        <f>'Data collection'!I33</f>
        <v>0</v>
      </c>
      <c r="D76" s="4" t="str">
        <f>IF('Info + taal-langue'!$B$2="Nederlands",'NL+FR'!$A$215,'NL+FR'!$B$215)</f>
        <v>Zijn er, voor zover u weet, momenteel in uw onderneming of afdeling / dienst / departement werknemers die te kampen hebben met musculoskeletale aandoeningen?</v>
      </c>
      <c r="E76" s="135" t="str">
        <f>IF('Info + taal-langue'!$B$2="Nederlands",'NL+FR'!$A$281,'NL+FR'!$B$281)</f>
        <v>Meer informatie</v>
      </c>
      <c r="F76" s="28"/>
      <c r="G76" s="146">
        <f>SUM(F77+F81)</f>
        <v>0</v>
      </c>
      <c r="H76" s="155" t="str">
        <f>IF('Info + taal-langue'!$B$2="Nederlands",'NL+FR'!$A$130,'NL+FR'!$B$130)</f>
        <v>9. MSA</v>
      </c>
    </row>
    <row r="77" spans="1:8" ht="39.950000000000003" customHeight="1" x14ac:dyDescent="0.2">
      <c r="A77" s="115"/>
      <c r="B77" s="112"/>
      <c r="C77" s="141"/>
      <c r="D77" s="3" t="str">
        <f>IF('Info + taal-langue'!$B$2="Nederlands",'NL+FR'!$A$216,'NL+FR'!$B$216)</f>
        <v>Geen enkele werknemer lijkt hiermee te maken te hebben: 0</v>
      </c>
      <c r="E77" s="136"/>
      <c r="F77" s="107">
        <v>0</v>
      </c>
      <c r="G77" s="147"/>
      <c r="H77" s="156"/>
    </row>
    <row r="78" spans="1:8" ht="39.950000000000003" customHeight="1" x14ac:dyDescent="0.2">
      <c r="A78" s="115"/>
      <c r="B78" s="112"/>
      <c r="C78" s="141"/>
      <c r="D78" s="3" t="str">
        <f>IF('Info + taal-langue'!$B$2="Nederlands",'NL+FR'!$A$217,'NL+FR'!$B$217)</f>
        <v>Enkele werknemers hebben last van musculoskeletale aandoeningen: 1</v>
      </c>
      <c r="E78" s="136"/>
      <c r="F78" s="107"/>
      <c r="G78" s="147"/>
      <c r="H78" s="156"/>
    </row>
    <row r="79" spans="1:8" ht="39.950000000000003" customHeight="1" x14ac:dyDescent="0.2">
      <c r="A79" s="115"/>
      <c r="B79" s="112"/>
      <c r="C79" s="141"/>
      <c r="D79" s="3" t="str">
        <f>IF('Info + taal-langue'!$B$2="Nederlands",'NL+FR'!$A$218,'NL+FR'!$B$218)</f>
        <v>Nogal wat werknemers hebben last van musculoskeletale aandoeningen: 2</v>
      </c>
      <c r="E79" s="136"/>
      <c r="F79" s="107"/>
      <c r="G79" s="147"/>
      <c r="H79" s="156"/>
    </row>
    <row r="80" spans="1:8" ht="39.950000000000003" customHeight="1" x14ac:dyDescent="0.2">
      <c r="A80" s="115"/>
      <c r="B80" s="112"/>
      <c r="C80" s="141"/>
      <c r="D80" s="4" t="str">
        <f>IF('Info + taal-langue'!$B$2="Nederlands",'NL+FR'!$A$219,'NL+FR'!$B$219)</f>
        <v>Hoe beoordeelt u het aantal musculoskeletale aandoeningen in uw onderneming of afdeling / dienst / departement, gegeven haar kenmerken en de sector waarin u actief bent?</v>
      </c>
      <c r="E80" s="136"/>
      <c r="F80" s="27"/>
      <c r="G80" s="147"/>
      <c r="H80" s="156"/>
    </row>
    <row r="81" spans="1:8" ht="39.950000000000003" customHeight="1" x14ac:dyDescent="0.2">
      <c r="A81" s="115"/>
      <c r="B81" s="112"/>
      <c r="C81" s="141"/>
      <c r="D81" s="3" t="str">
        <f>IF('Info + taal-langue'!$B$2="Nederlands",'NL+FR'!$A$220,'NL+FR'!$B$220)</f>
        <v>Wij vinden het aantal gunstig: 0</v>
      </c>
      <c r="E81" s="136"/>
      <c r="F81" s="107">
        <v>0</v>
      </c>
      <c r="G81" s="147"/>
      <c r="H81" s="156"/>
    </row>
    <row r="82" spans="1:8" ht="39.950000000000003" customHeight="1" x14ac:dyDescent="0.2">
      <c r="A82" s="115"/>
      <c r="B82" s="112"/>
      <c r="C82" s="141"/>
      <c r="D82" s="3" t="str">
        <f>IF('Info + taal-langue'!$B$2="Nederlands",'NL+FR'!$A$221,'NL+FR'!$B$221)</f>
        <v>Wij beschouwen het aantal als normaal/aanvaardbaar: 1</v>
      </c>
      <c r="E82" s="136"/>
      <c r="F82" s="107"/>
      <c r="G82" s="147"/>
      <c r="H82" s="156"/>
    </row>
    <row r="83" spans="1:8" ht="39.950000000000003" customHeight="1" thickBot="1" x14ac:dyDescent="0.25">
      <c r="A83" s="116"/>
      <c r="B83" s="113"/>
      <c r="C83" s="142"/>
      <c r="D83" s="5" t="str">
        <f>IF('Info + taal-langue'!$B$2="Nederlands",'NL+FR'!$A$222,'NL+FR'!$B$222)</f>
        <v>Wij vinden het aantal ongunstig: 2</v>
      </c>
      <c r="E83" s="137"/>
      <c r="F83" s="108"/>
      <c r="G83" s="148"/>
      <c r="H83" s="157"/>
    </row>
    <row r="84" spans="1:8" ht="105" customHeight="1" x14ac:dyDescent="0.2">
      <c r="A84" s="119" t="str">
        <f>IF('Info + taal-langue'!$B$2="Nederlands",'NL+FR'!$A$131,'NL+FR'!$B$131)</f>
        <v>10. Respect voor diversiteit in de onderneming</v>
      </c>
      <c r="B84" s="152"/>
      <c r="C84" s="4"/>
      <c r="D84" s="4" t="str">
        <f>IF('Info + taal-langue'!$B$2="Nederlands",'NL+FR'!$A$223,'NL+FR'!$B$223)</f>
        <v>Hebt u er weet van dat werknemers verschillend behandeld worden om reden van persoonskenmerken (ras, huidskleur, afkomst van de persoon, nationale of etnische oorsprong, nationaliteit, geslacht, seksuele geaardheid, burgerlijke stand, geboorte, leeftijd, rijkdom, religieuze of filosofische overtuiging, huidige of toekomstige gezondheidstoestand, handicap, taal, politieke overtuiging, fysieke dan wel genetische kenmerken of sociale afkomst)?</v>
      </c>
      <c r="E84" s="135" t="str">
        <f>IF('Info + taal-langue'!$B$2="Nederlands",'NL+FR'!$A$281,'NL+FR'!$B$281)</f>
        <v>Meer informatie</v>
      </c>
      <c r="F84" s="28"/>
      <c r="G84" s="146">
        <f>SUM(F85+F89)</f>
        <v>0</v>
      </c>
      <c r="H84" s="155" t="str">
        <f>IF('Info + taal-langue'!$B$2="Nederlands",'NL+FR'!$A$137,'NL+FR'!$B$137)</f>
        <v>10. DIVERSITEIT</v>
      </c>
    </row>
    <row r="85" spans="1:8" ht="39.950000000000003" customHeight="1" x14ac:dyDescent="0.2">
      <c r="A85" s="115"/>
      <c r="B85" s="153"/>
      <c r="C85" s="4"/>
      <c r="D85" s="3" t="str">
        <f>IF('Info + taal-langue'!$B$2="Nederlands",'NL+FR'!$A$224,'NL+FR'!$B$224)</f>
        <v>Naar ons weten wordt elke werknemer op dezelfde manier behandeld: 0</v>
      </c>
      <c r="E85" s="136"/>
      <c r="F85" s="107">
        <v>0</v>
      </c>
      <c r="G85" s="147"/>
      <c r="H85" s="156"/>
    </row>
    <row r="86" spans="1:8" ht="60" customHeight="1" x14ac:dyDescent="0.2">
      <c r="A86" s="115"/>
      <c r="B86" s="153"/>
      <c r="C86" s="4"/>
      <c r="D86" s="3" t="str">
        <f>IF('Info + taal-langue'!$B$2="Nederlands",'NL+FR'!$A$225,'NL+FR'!$B$225)</f>
        <v>Wij zijn er niet zeker van dat elke werknemer met een minder courante godsdienstige overtuiging, van een andere seksuele geaardheid, van vreemde afkomst, … in de praktijk altijd op dezelfde manier wordt behandeld als de andere collega’s: 1</v>
      </c>
      <c r="E86" s="136"/>
      <c r="F86" s="107"/>
      <c r="G86" s="147"/>
      <c r="H86" s="156"/>
    </row>
    <row r="87" spans="1:8" ht="62.1" customHeight="1" x14ac:dyDescent="0.2">
      <c r="A87" s="115"/>
      <c r="B87" s="153"/>
      <c r="C87" s="4"/>
      <c r="D87" s="3" t="str">
        <f>IF('Info + taal-langue'!$B$2="Nederlands",'NL+FR'!$A$226,'NL+FR'!$B$226)</f>
        <v>De onderneming of afdeling / dienst / departement maakt wel degelijk een onderscheid tussen werknemers op grond van kenmerken die niets te maken hebben met de arbeidsprestaties: 2</v>
      </c>
      <c r="E87" s="136"/>
      <c r="F87" s="107"/>
      <c r="G87" s="147"/>
      <c r="H87" s="156"/>
    </row>
    <row r="88" spans="1:8" ht="39.950000000000003" customHeight="1" x14ac:dyDescent="0.2">
      <c r="A88" s="115"/>
      <c r="B88" s="153"/>
      <c r="C88" s="4"/>
      <c r="D88" s="4" t="str">
        <f>IF('Info + taal-langue'!$B$2="Nederlands",'NL+FR'!$A$227,'NL+FR'!$B$227)</f>
        <v>Zaten er tussen de formele en informele verzoeken tot interventie die in de loop van het voorgaande jaar werden geformuleerd klachten die verwezen naar discriminatie?</v>
      </c>
      <c r="E88" s="136"/>
      <c r="F88" s="27"/>
      <c r="G88" s="147"/>
      <c r="H88" s="156"/>
    </row>
    <row r="89" spans="1:8" ht="39.950000000000003" customHeight="1" x14ac:dyDescent="0.2">
      <c r="A89" s="115"/>
      <c r="B89" s="153"/>
      <c r="C89" s="4"/>
      <c r="D89" s="3" t="str">
        <f>IF('Info + taal-langue'!$B$2="Nederlands",'NL+FR'!$A$228,'NL+FR'!$B$228)</f>
        <v>Neen: 0</v>
      </c>
      <c r="E89" s="136"/>
      <c r="F89" s="107">
        <v>0</v>
      </c>
      <c r="G89" s="147"/>
      <c r="H89" s="156"/>
    </row>
    <row r="90" spans="1:8" ht="39.950000000000003" customHeight="1" thickBot="1" x14ac:dyDescent="0.25">
      <c r="A90" s="116"/>
      <c r="B90" s="154"/>
      <c r="C90" s="6"/>
      <c r="D90" s="5" t="str">
        <f>IF('Info + taal-langue'!$B$2="Nederlands",'NL+FR'!$A$229,'NL+FR'!$B$229)</f>
        <v>Ja: 1</v>
      </c>
      <c r="E90" s="137"/>
      <c r="F90" s="108"/>
      <c r="G90" s="148"/>
      <c r="H90" s="157"/>
    </row>
    <row r="91" spans="1:8" ht="39.950000000000003" customHeight="1" x14ac:dyDescent="0.2">
      <c r="A91" s="119" t="str">
        <f>IF('Info + taal-langue'!$B$2="Nederlands",'NL+FR'!$A$132,'NL+FR'!$B$132)</f>
        <v>11. Functioneringsproblemen ten gevolge van middelengebruik op de werkvloer en maatregelen die in dit verband werden genomen</v>
      </c>
      <c r="B91" s="152"/>
      <c r="C91" s="4"/>
      <c r="D91" s="4" t="str">
        <f>IF('Info + taal-langue'!$B$2="Nederlands",'NL+FR'!$A$230,'NL+FR'!$B$230)</f>
        <v>Heeft uw onderneming of afdeling / dienst / departement in de loop van het voorgaande jaar te maken gehad met problemen inzake het gebruik van alcohol, drugs, medicatie, … bij het personeel?</v>
      </c>
      <c r="E91" s="135" t="str">
        <f>IF('Info + taal-langue'!$B$2="Nederlands",'NL+FR'!$A$281,'NL+FR'!$B$281)</f>
        <v>Meer informatie</v>
      </c>
      <c r="F91" s="28"/>
      <c r="G91" s="146">
        <f>SUM(F92+F96)</f>
        <v>0</v>
      </c>
      <c r="H91" s="155" t="str">
        <f>IF('Info + taal-langue'!$B$2="Nederlands",'NL+FR'!$A$138,'NL+FR'!$B$138)</f>
        <v>11. VERSLAVING</v>
      </c>
    </row>
    <row r="92" spans="1:8" ht="39.950000000000003" customHeight="1" x14ac:dyDescent="0.2">
      <c r="A92" s="115"/>
      <c r="B92" s="153"/>
      <c r="C92" s="4"/>
      <c r="D92" s="3" t="str">
        <f>IF('Info + taal-langue'!$B$2="Nederlands",'NL+FR'!$A$231,'NL+FR'!$B$231)</f>
        <v>De onderneming of afdeling / dienst / departement heeft hier geen problemen mee gehad: 0</v>
      </c>
      <c r="E92" s="136"/>
      <c r="F92" s="107">
        <v>0</v>
      </c>
      <c r="G92" s="147"/>
      <c r="H92" s="156"/>
    </row>
    <row r="93" spans="1:8" ht="39.950000000000003" customHeight="1" x14ac:dyDescent="0.2">
      <c r="A93" s="115"/>
      <c r="B93" s="153"/>
      <c r="C93" s="4"/>
      <c r="D93" s="3" t="str">
        <f>IF('Info + taal-langue'!$B$2="Nederlands",'NL+FR'!$A$232,'NL+FR'!$B$232)</f>
        <v>De onderneming of afdeling / dienst / departement heeft hiertegen enkele malen moeten optreden: 1</v>
      </c>
      <c r="E93" s="136"/>
      <c r="F93" s="107"/>
      <c r="G93" s="147"/>
      <c r="H93" s="156"/>
    </row>
    <row r="94" spans="1:8" ht="39.950000000000003" customHeight="1" x14ac:dyDescent="0.2">
      <c r="A94" s="115"/>
      <c r="B94" s="153"/>
      <c r="C94" s="4"/>
      <c r="D94" s="3" t="str">
        <f>IF('Info + taal-langue'!$B$2="Nederlands",'NL+FR'!$A$233,'NL+FR'!$B$233)</f>
        <v>De onderneming of afdeling / dienst / departement werd regelmatig geconfronteerd met deze problematiek: 2</v>
      </c>
      <c r="E94" s="136"/>
      <c r="F94" s="107"/>
      <c r="G94" s="147"/>
      <c r="H94" s="156"/>
    </row>
    <row r="95" spans="1:8" ht="39.950000000000003" customHeight="1" x14ac:dyDescent="0.2">
      <c r="A95" s="115"/>
      <c r="B95" s="153"/>
      <c r="C95" s="4"/>
      <c r="D95" s="4" t="str">
        <f>IF('Info + taal-langue'!$B$2="Nederlands",'NL+FR'!$A$234,'NL+FR'!$B$234)</f>
        <v>Houdt de onderneming rekening met het bestaan van een mogelijke problematiek van middelenmisbruik (alcohol, drugs, medicatie, …) bij het personeel?</v>
      </c>
      <c r="E95" s="136"/>
      <c r="F95" s="27"/>
      <c r="G95" s="147"/>
      <c r="H95" s="156"/>
    </row>
    <row r="96" spans="1:8" ht="39.950000000000003" customHeight="1" x14ac:dyDescent="0.2">
      <c r="A96" s="115"/>
      <c r="B96" s="153"/>
      <c r="C96" s="4"/>
      <c r="D96" s="3" t="str">
        <f>IF('Info + taal-langue'!$B$2="Nederlands",'NL+FR'!$A$235,'NL+FR'!$B$235)</f>
        <v>Er zijn maatregelen (intern beleid alcohol en andere drugs) voorzien voor het geval zich een dergelijk probleem zou voordoen: 0</v>
      </c>
      <c r="E96" s="136"/>
      <c r="F96" s="107">
        <v>0</v>
      </c>
      <c r="G96" s="147"/>
      <c r="H96" s="156"/>
    </row>
    <row r="97" spans="1:8" ht="39.950000000000003" customHeight="1" x14ac:dyDescent="0.2">
      <c r="A97" s="115"/>
      <c r="B97" s="153"/>
      <c r="C97" s="4"/>
      <c r="D97" s="3" t="str">
        <f>IF('Info + taal-langue'!$B$2="Nederlands",'NL+FR'!$A$236,'NL+FR'!$B$236)</f>
        <v>Hoewel er maatregelen voorzien zijn, wordt in het algemeen niet opgetreden wanneer het zou nodig zijn: 1</v>
      </c>
      <c r="E97" s="136"/>
      <c r="F97" s="107"/>
      <c r="G97" s="147"/>
      <c r="H97" s="156"/>
    </row>
    <row r="98" spans="1:8" ht="50.1" customHeight="1" thickBot="1" x14ac:dyDescent="0.25">
      <c r="A98" s="116"/>
      <c r="B98" s="154"/>
      <c r="C98" s="6"/>
      <c r="D98" s="5" t="str">
        <f>IF('Info + taal-langue'!$B$2="Nederlands",'NL+FR'!$A$237,'NL+FR'!$B$237)</f>
        <v>Naar ons weten bestaan er geen maatregelen voor het geval een werknemer zou te kampen hebben met een verslavingsprobleem: 2</v>
      </c>
      <c r="E98" s="137"/>
      <c r="F98" s="108"/>
      <c r="G98" s="148"/>
      <c r="H98" s="157"/>
    </row>
    <row r="99" spans="1:8" ht="42.95" customHeight="1" x14ac:dyDescent="0.2">
      <c r="A99" s="119" t="str">
        <f>IF('Info + taal-langue'!$B$2="Nederlands",'NL+FR'!$A$133,'NL+FR'!$B$133)</f>
        <v>12. Functioneren van de preventiedienst of van de persoon/personen met een opdracht op het vlak van de werkgebonden 
psychosociale risico’s</v>
      </c>
      <c r="B99" s="152"/>
      <c r="C99" s="4"/>
      <c r="D99" s="67" t="str">
        <f>IF('Info + taal-langue'!$B$2="Nederlands",'NL+FR'!$A$238,'NL+FR'!$B$238)</f>
        <v>Wordt de problematiek van de psychosociale belasting van de werknemers aangepakt via concrete acties op het terrein die ingekaderd zijn in een lange-termijnbeleid?</v>
      </c>
      <c r="E99" s="132" t="str">
        <f>IF('Info + taal-langue'!$B$2="Nederlands",'NL+FR'!$A$281,'NL+FR'!$B$281)</f>
        <v>Meer informatie</v>
      </c>
      <c r="F99" s="28"/>
      <c r="G99" s="146">
        <f>SUM(F100)</f>
        <v>0</v>
      </c>
      <c r="H99" s="155" t="str">
        <f>IF('Info + taal-langue'!$B$2="Nederlands",'NL+FR'!$A$140,'NL+FR'!$B$140)</f>
        <v>13. PREVENTIEDIENST PSY</v>
      </c>
    </row>
    <row r="100" spans="1:8" ht="48.95" customHeight="1" x14ac:dyDescent="0.2">
      <c r="A100" s="115"/>
      <c r="B100" s="153"/>
      <c r="C100" s="4"/>
      <c r="D100" s="33" t="str">
        <f>IF('Info + taal-langue'!$B$2="Nederlands",'NL+FR'!$A$239,'NL+FR'!$B$239)</f>
        <v>Er is één persoon of dienst die verantwoordelijk is voor deze problematiek. Deze wordt ondersteund door een werkgroep die 
acties op lange termijn aanstuurt: 0</v>
      </c>
      <c r="E100" s="133"/>
      <c r="F100" s="107">
        <v>0</v>
      </c>
      <c r="G100" s="147"/>
      <c r="H100" s="156"/>
    </row>
    <row r="101" spans="1:8" ht="39.950000000000003" customHeight="1" x14ac:dyDescent="0.2">
      <c r="A101" s="115"/>
      <c r="B101" s="153"/>
      <c r="C101" s="4"/>
      <c r="D101" s="33" t="str">
        <f>IF('Info + taal-langue'!$B$2="Nederlands",'NL+FR'!$A$240,'NL+FR'!$B$240)</f>
        <v>Er is één persoon of dienst die verantwoordelijk is voor deze problematiek; deze onderneemt regelmatig acties op dit vlak: 1</v>
      </c>
      <c r="E101" s="133"/>
      <c r="F101" s="107"/>
      <c r="G101" s="147"/>
      <c r="H101" s="156"/>
    </row>
    <row r="102" spans="1:8" ht="39.950000000000003" customHeight="1" x14ac:dyDescent="0.2">
      <c r="A102" s="115"/>
      <c r="B102" s="153"/>
      <c r="C102" s="4"/>
      <c r="D102" s="33" t="str">
        <f>IF('Info + taal-langue'!$B$2="Nederlands",'NL+FR'!$A$241,'NL+FR'!$B$241)</f>
        <v>Eén of meerdere personen zijn daar regelmatig mee bezig, maar tot nog toe heeft dat niet geleid tot acties op de langere termijn: 2</v>
      </c>
      <c r="E102" s="133"/>
      <c r="F102" s="107"/>
      <c r="G102" s="147"/>
      <c r="H102" s="156"/>
    </row>
    <row r="103" spans="1:8" ht="42" customHeight="1" x14ac:dyDescent="0.2">
      <c r="A103" s="115"/>
      <c r="B103" s="153"/>
      <c r="C103" s="4"/>
      <c r="D103" s="33" t="str">
        <f>IF('Info + taal-langue'!$B$2="Nederlands",'NL+FR'!$A$242,'NL+FR'!$B$242)</f>
        <v>Meerdere personen zijn daar soms wel mee bezig maar het gebeurt allemaal weinig gecoördineerd en resultaatsgericht: 3</v>
      </c>
      <c r="E103" s="133"/>
      <c r="F103" s="107"/>
      <c r="G103" s="147"/>
      <c r="H103" s="156"/>
    </row>
    <row r="104" spans="1:8" ht="39.950000000000003" customHeight="1" thickBot="1" x14ac:dyDescent="0.25">
      <c r="A104" s="116"/>
      <c r="B104" s="154"/>
      <c r="C104" s="6"/>
      <c r="D104" s="60" t="str">
        <f>IF('Info + taal-langue'!$B$2="Nederlands",'NL+FR'!$A$243,'NL+FR'!$B$243)</f>
        <v>Niemand houdt zich hiermee duidelijk bezig: 4</v>
      </c>
      <c r="E104" s="134"/>
      <c r="F104" s="108"/>
      <c r="G104" s="148"/>
      <c r="H104" s="157"/>
    </row>
    <row r="105" spans="1:8" ht="80.099999999999994" customHeight="1" x14ac:dyDescent="0.2">
      <c r="A105" s="119" t="str">
        <f>IF('Info + taal-langue'!$B$2="Nederlands",'NL+FR'!$A$134,'NL+FR'!$B$134)</f>
        <v>13. Sociaal overleg rond de psychosociale risico’s</v>
      </c>
      <c r="B105" s="152"/>
      <c r="C105" s="4"/>
      <c r="D105" s="4" t="str">
        <f>IF('Info + taal-langue'!$B$2="Nederlands",'NL+FR'!$A$244,'NL+FR'!$B$244)</f>
        <v>In welke mate worden de psychosociale risico’s en de maatregelen die op dit vlak worden overwogen besproken in de schoot van de vergaderingen van het CPBW, de ondernemingsraad of de syndicale delegatie? Indien geen van deze drie instanties bestaan: in welke mate komt deze problematiek aan bod in de diverse vergaderingen met de werknemers?</v>
      </c>
      <c r="E105" s="135" t="str">
        <f>IF('Info + taal-langue'!$B$2="Nederlands",'NL+FR'!$A$281,'NL+FR'!$B$281)</f>
        <v>Meer informatie</v>
      </c>
      <c r="F105" s="28"/>
      <c r="G105" s="146">
        <f>SUM(F106,F110)</f>
        <v>0</v>
      </c>
      <c r="H105" s="155" t="str">
        <f>IF('Info + taal-langue'!$B$2="Nederlands",'NL+FR'!$A$139,'NL+FR'!$B$139)</f>
        <v>12. SOCIAAL OVERLEG PSY</v>
      </c>
    </row>
    <row r="106" spans="1:8" ht="39.950000000000003" customHeight="1" x14ac:dyDescent="0.2">
      <c r="A106" s="115"/>
      <c r="B106" s="153"/>
      <c r="C106" s="4"/>
      <c r="D106" s="3" t="str">
        <f>IF('Info + taal-langue'!$B$2="Nederlands",'NL+FR'!$A$245,'NL+FR'!$B$245)</f>
        <v>Regelmatig: 0</v>
      </c>
      <c r="E106" s="136"/>
      <c r="F106" s="107">
        <v>0</v>
      </c>
      <c r="G106" s="147"/>
      <c r="H106" s="156"/>
    </row>
    <row r="107" spans="1:8" ht="39.950000000000003" customHeight="1" x14ac:dyDescent="0.2">
      <c r="A107" s="115"/>
      <c r="B107" s="153"/>
      <c r="C107" s="4"/>
      <c r="D107" s="3" t="str">
        <f>IF('Info + taal-langue'!$B$2="Nederlands",'NL+FR'!$A$246,'NL+FR'!$B$246)</f>
        <v>Af en toe: 1</v>
      </c>
      <c r="E107" s="136"/>
      <c r="F107" s="107"/>
      <c r="G107" s="147"/>
      <c r="H107" s="156"/>
    </row>
    <row r="108" spans="1:8" ht="39.950000000000003" customHeight="1" x14ac:dyDescent="0.2">
      <c r="A108" s="115"/>
      <c r="B108" s="153"/>
      <c r="C108" s="4"/>
      <c r="D108" s="3" t="str">
        <f>IF('Info + taal-langue'!$B$2="Nederlands",'NL+FR'!$A$247,'NL+FR'!$B$247)</f>
        <v>Zelden of nooit: 2</v>
      </c>
      <c r="E108" s="136"/>
      <c r="F108" s="107"/>
      <c r="G108" s="147"/>
      <c r="H108" s="156"/>
    </row>
    <row r="109" spans="1:8" ht="39.950000000000003" customHeight="1" x14ac:dyDescent="0.2">
      <c r="A109" s="115"/>
      <c r="B109" s="153"/>
      <c r="C109" s="4"/>
      <c r="D109" s="4" t="str">
        <f>IF('Info + taal-langue'!$B$2="Nederlands",'NL+FR'!$A$248,'NL+FR'!$B$248)</f>
        <v>In welke mate komt de problematiek van de psychosociale risico’s op de agenda van deze vergaderingen?</v>
      </c>
      <c r="E109" s="136"/>
      <c r="F109" s="29"/>
      <c r="G109" s="147"/>
      <c r="H109" s="156"/>
    </row>
    <row r="110" spans="1:8" ht="39.950000000000003" customHeight="1" x14ac:dyDescent="0.2">
      <c r="A110" s="115"/>
      <c r="B110" s="153"/>
      <c r="C110" s="4"/>
      <c r="D110" s="3" t="str">
        <f>IF('Info + taal-langue'!$B$2="Nederlands",'NL+FR'!$A$249,'NL+FR'!$B$249)</f>
        <v>We gaan het daar de komende maanden zeker over hebben: 0</v>
      </c>
      <c r="E110" s="136"/>
      <c r="F110" s="107">
        <v>0</v>
      </c>
      <c r="G110" s="147"/>
      <c r="H110" s="156"/>
    </row>
    <row r="111" spans="1:8" ht="39.950000000000003" customHeight="1" thickBot="1" x14ac:dyDescent="0.25">
      <c r="A111" s="116"/>
      <c r="B111" s="154"/>
      <c r="C111" s="6"/>
      <c r="D111" s="5" t="str">
        <f>IF('Info + taal-langue'!$B$2="Nederlands",'NL+FR'!$A$250,'NL+FR'!$B$250)</f>
        <v>Het is momenteel niet voorzien dat we hierover gaan praten: 1</v>
      </c>
      <c r="E111" s="137"/>
      <c r="F111" s="108"/>
      <c r="G111" s="148"/>
      <c r="H111" s="157"/>
    </row>
    <row r="112" spans="1:8" ht="60.95" customHeight="1" x14ac:dyDescent="0.2">
      <c r="A112" s="119" t="str">
        <f>IF('Info + taal-langue'!$B$2="Nederlands",'NL+FR'!$A$135,'NL+FR'!$B$135)</f>
        <v>14. Opleidingen en sensibiliserende acties met betrekking tot de psychosociale risico’s</v>
      </c>
      <c r="B112" s="152"/>
      <c r="C112" s="4"/>
      <c r="D112" s="4" t="str">
        <f>IF('Info + taal-langue'!$B$2="Nederlands",'NL+FR'!$A$251,'NL+FR'!$B$251)</f>
        <v>Hebben de werknemers van uw onderneming of afdeling / dienst / departement opleidingen kunnen volgen of werden zij benaderd door middel van sensibiliserende acties die rechtstreeks of onrechtstreeks verwijzen naar de psychosociale risico’s?</v>
      </c>
      <c r="E112" s="135" t="str">
        <f>IF('Info + taal-langue'!$B$2="Nederlands",'NL+FR'!$A$281,'NL+FR'!$B$281)</f>
        <v>Meer informatie</v>
      </c>
      <c r="F112" s="28"/>
      <c r="G112" s="146">
        <f>SUM(F113+F119)</f>
        <v>0</v>
      </c>
      <c r="H112" s="155" t="str">
        <f>IF('Info + taal-langue'!$B$2="Nederlands",'NL+FR'!$A$141,'NL+FR'!$B$141)</f>
        <v>14. OPLEIDINGEN PSY</v>
      </c>
    </row>
    <row r="113" spans="1:8" ht="39.950000000000003" customHeight="1" x14ac:dyDescent="0.2">
      <c r="A113" s="115"/>
      <c r="B113" s="153"/>
      <c r="C113" s="4"/>
      <c r="D113" s="3" t="str">
        <f>IF('Info + taal-langue'!$B$2="Nederlands",'NL+FR'!$A$252,'NL+FR'!$B$252)</f>
        <v>Ja, dergelijke acties worden regelmatig georganiseerd: 0</v>
      </c>
      <c r="E113" s="136"/>
      <c r="F113" s="107">
        <v>0</v>
      </c>
      <c r="G113" s="147"/>
      <c r="H113" s="156"/>
    </row>
    <row r="114" spans="1:8" ht="39.950000000000003" customHeight="1" x14ac:dyDescent="0.2">
      <c r="A114" s="115"/>
      <c r="B114" s="153"/>
      <c r="C114" s="4"/>
      <c r="D114" s="3" t="str">
        <f t="array" ref="D114">IF('Info + taal-langue'!$B$2="Nederlands",'NL+FR'!$A$253,'NL+FR'!$B$253)</f>
        <v>Die dingen werden wel eens georganiseerd, maar er zit geen echte systematiek in: 1</v>
      </c>
      <c r="E114" s="136"/>
      <c r="F114" s="107"/>
      <c r="G114" s="147"/>
      <c r="H114" s="156"/>
    </row>
    <row r="115" spans="1:8" ht="39.950000000000003" customHeight="1" x14ac:dyDescent="0.2">
      <c r="A115" s="115"/>
      <c r="B115" s="153"/>
      <c r="C115" s="4"/>
      <c r="D115" s="3" t="str">
        <f>IF('Info + taal-langue'!$B$2="Nederlands",'NL+FR'!$A$254,'NL+FR'!$B$254)</f>
        <v>Dit is ooit één keer gebeurd, nog niet zo lang geleden: 2</v>
      </c>
      <c r="E115" s="136"/>
      <c r="F115" s="107"/>
      <c r="G115" s="147"/>
      <c r="H115" s="156"/>
    </row>
    <row r="116" spans="1:8" ht="39.950000000000003" customHeight="1" x14ac:dyDescent="0.2">
      <c r="A116" s="115"/>
      <c r="B116" s="153"/>
      <c r="C116" s="4"/>
      <c r="D116" s="3" t="str">
        <f>IF('Info + taal-langue'!$B$2="Nederlands",'NL+FR'!$A$255,'NL+FR'!$B$255)</f>
        <v>Dit is ooit één keer gebeurd, maar dat is toch al meer dan een paar jaar geleden: 3</v>
      </c>
      <c r="E116" s="136"/>
      <c r="F116" s="107"/>
      <c r="G116" s="147"/>
      <c r="H116" s="156"/>
    </row>
    <row r="117" spans="1:8" ht="39.950000000000003" customHeight="1" x14ac:dyDescent="0.2">
      <c r="A117" s="115"/>
      <c r="B117" s="153"/>
      <c r="C117" s="4"/>
      <c r="D117" s="3" t="str">
        <f>IF('Info + taal-langue'!$B$2="Nederlands",'NL+FR'!$A$256,'NL+FR'!$B$256)</f>
        <v>Neen, van dit soort acties is nog nooit sprake geweest in onze onderneming: 4</v>
      </c>
      <c r="E117" s="136"/>
      <c r="F117" s="107"/>
      <c r="G117" s="147"/>
      <c r="H117" s="156"/>
    </row>
    <row r="118" spans="1:8" ht="39.950000000000003" customHeight="1" x14ac:dyDescent="0.2">
      <c r="A118" s="115"/>
      <c r="B118" s="153"/>
      <c r="C118" s="4"/>
      <c r="D118" s="4" t="str">
        <f>IF('Info + taal-langue'!$B$2="Nederlands",'NL+FR'!$A$257,'NL+FR'!$B$257)</f>
        <v>Worden de leden van de hiërarchische lijn gesensibiliseerd over de problematiek van de psychosociale risico’s?</v>
      </c>
      <c r="E118" s="136"/>
      <c r="F118" s="29"/>
      <c r="G118" s="147"/>
      <c r="H118" s="156"/>
    </row>
    <row r="119" spans="1:8" ht="39.950000000000003" customHeight="1" x14ac:dyDescent="0.2">
      <c r="A119" s="115"/>
      <c r="B119" s="153"/>
      <c r="C119" s="4"/>
      <c r="D119" s="3" t="str">
        <f>IF('Info + taal-langue'!$B$2="Nederlands",'NL+FR'!$A$258,'NL+FR'!$B$258)</f>
        <v>Hierover werden er al opleidingen georganiseerd. Deze worden bovendien regelmatig herhaald: 0</v>
      </c>
      <c r="E119" s="136"/>
      <c r="F119" s="107">
        <v>0</v>
      </c>
      <c r="G119" s="147"/>
      <c r="H119" s="156"/>
    </row>
    <row r="120" spans="1:8" ht="39.950000000000003" customHeight="1" x14ac:dyDescent="0.2">
      <c r="A120" s="115"/>
      <c r="B120" s="153"/>
      <c r="C120" s="4"/>
      <c r="D120" s="3" t="str">
        <f>IF('Info + taal-langue'!$B$2="Nederlands",'NL+FR'!$A$259,'NL+FR'!$B$259)</f>
        <v>Binnenkort wordt hierover een opleidingssessie georganiseerd: 1</v>
      </c>
      <c r="E120" s="136"/>
      <c r="F120" s="107"/>
      <c r="G120" s="147"/>
      <c r="H120" s="156"/>
    </row>
    <row r="121" spans="1:8" ht="39.950000000000003" customHeight="1" thickBot="1" x14ac:dyDescent="0.25">
      <c r="A121" s="116"/>
      <c r="B121" s="154"/>
      <c r="C121" s="6"/>
      <c r="D121" s="5" t="str">
        <f>IF('Info + taal-langue'!$B$2="Nederlands",'NL+FR'!$A$260,'NL+FR'!$B$260)</f>
        <v>Er is nooit sprake van geweest om zo’n opleiding voor de leden van de hiërarchische lijn te organiseren: 2</v>
      </c>
      <c r="E121" s="137"/>
      <c r="F121" s="108"/>
      <c r="G121" s="148"/>
      <c r="H121" s="157"/>
    </row>
    <row r="122" spans="1:8" ht="42.95" customHeight="1" x14ac:dyDescent="0.2">
      <c r="A122" s="119" t="str">
        <f>IF('Info + taal-langue'!$B$2="Nederlands",'NL+FR'!$A$136,'NL+FR'!$B$136)</f>
        <v>15. Bestaan van een actieplan ter bestrijding van de psychosociale risico’s</v>
      </c>
      <c r="B122" s="152"/>
      <c r="C122" s="34"/>
      <c r="D122" s="4" t="str">
        <f>IF('Info + taal-langue'!$B$2="Nederlands",'NL+FR'!$A$261,'NL+FR'!$B$261)</f>
        <v>Bestaat er een actieplan met betrekking tot de voorkoming en bestrijding van psychosociale risico’s waarvan de uitvoering wordt opgevolgd?</v>
      </c>
      <c r="E122" s="135" t="str">
        <f>IF('Info + taal-langue'!$B$2="Nederlands",'NL+FR'!$A$281,'NL+FR'!$B$281)</f>
        <v>Meer informatie</v>
      </c>
      <c r="F122" s="28"/>
      <c r="G122" s="146">
        <f>F123</f>
        <v>0</v>
      </c>
      <c r="H122" s="155" t="str">
        <f>IF('Info + taal-langue'!$B$2="Nederlands",'NL+FR'!$A$142,'NL+FR'!$B$142)</f>
        <v>15. ACTIEPLAN PSY</v>
      </c>
    </row>
    <row r="123" spans="1:8" ht="39.950000000000003" customHeight="1" x14ac:dyDescent="0.2">
      <c r="A123" s="115"/>
      <c r="B123" s="153"/>
      <c r="C123" s="4"/>
      <c r="D123" s="3" t="str">
        <f>IF('Info + taal-langue'!$B$2="Nederlands",'NL+FR'!$A$262,'NL+FR'!$B$262)</f>
        <v>Een dergelijk actieplan bestaat. Het leidt tot acties, waarvan de uitvoering wordt opgevolgd: 0</v>
      </c>
      <c r="E123" s="136"/>
      <c r="F123" s="107">
        <v>0</v>
      </c>
      <c r="G123" s="147"/>
      <c r="H123" s="156"/>
    </row>
    <row r="124" spans="1:8" ht="39.950000000000003" customHeight="1" x14ac:dyDescent="0.2">
      <c r="A124" s="115"/>
      <c r="B124" s="153"/>
      <c r="C124" s="4"/>
      <c r="D124" s="3" t="str">
        <f>IF('Info + taal-langue'!$B$2="Nederlands",'NL+FR'!$A$263,'NL+FR'!$B$263)</f>
        <v>Een dergelijk actieplan werd uitgewerkt maar de uitvoering ervan wordt niet echt opgevolgd: 1</v>
      </c>
      <c r="E124" s="136"/>
      <c r="F124" s="107"/>
      <c r="G124" s="147"/>
      <c r="H124" s="156"/>
    </row>
    <row r="125" spans="1:8" ht="45.95" customHeight="1" x14ac:dyDescent="0.2">
      <c r="A125" s="115"/>
      <c r="B125" s="153"/>
      <c r="C125" s="4"/>
      <c r="D125" s="3" t="str">
        <f>IF('Info + taal-langue'!$B$2="Nederlands",'NL+FR'!$A$264,'NL+FR'!$B$264)</f>
        <v>Er bestaat geen actieplan ter bestrijding van de psychosociale risico’s, hoewel er wel een risicoanalyse op dit vlak werd uitgevoerd: 2</v>
      </c>
      <c r="E125" s="136"/>
      <c r="F125" s="107"/>
      <c r="G125" s="147"/>
      <c r="H125" s="156"/>
    </row>
    <row r="126" spans="1:8" ht="53.1" customHeight="1" thickBot="1" x14ac:dyDescent="0.25">
      <c r="A126" s="116"/>
      <c r="B126" s="154"/>
      <c r="C126" s="6"/>
      <c r="D126" s="3" t="str">
        <f t="array" ref="D126">IF('Info + taal-langue'!$B$2="Nederlands",'NL+FR'!$A$265,'NL+FR'!$B$265)</f>
        <v>Er bestaat geen actieplan ter bestrijding van de psychosociale risico’s in de onderneming en er werd in de loop van de laatste jaren ook geen risicoanalyse op dit vlak uitgevoerd: 3</v>
      </c>
      <c r="E126" s="137"/>
      <c r="F126" s="107"/>
      <c r="G126" s="147"/>
      <c r="H126" s="157"/>
    </row>
    <row r="127" spans="1:8" ht="39.950000000000003" customHeight="1" thickBot="1" x14ac:dyDescent="0.25">
      <c r="D127" s="7" t="str">
        <f>IF('Info + taal-langue'!$B$2="Nederlands",'NL+FR'!$A$59,'NL+FR'!$B$59)</f>
        <v>TOTAALSCORE</v>
      </c>
      <c r="E127" s="31"/>
      <c r="F127" s="8"/>
      <c r="G127" s="59">
        <f>SUM(G4:G126)</f>
        <v>0</v>
      </c>
    </row>
    <row r="128" spans="1:8" ht="39.950000000000003" customHeight="1" thickBot="1" x14ac:dyDescent="0.25"/>
    <row r="129" spans="7:9" ht="40.35" customHeight="1" thickBot="1" x14ac:dyDescent="0.25">
      <c r="G129" s="20" t="str">
        <f>IF('Info + taal-langue'!$B$2="Nederlands",'NL+FR'!$A$266,'NL+FR'!$B$266)</f>
        <v xml:space="preserve">Van 0 tot 19: </v>
      </c>
      <c r="H129" s="21" t="str">
        <f>IF('Info + taal-langue'!$B$2="Nederlands",'NL+FR'!$A$268,'NL+FR'!$B$268)</f>
        <v>Van 20 tot 39:</v>
      </c>
      <c r="I129" s="22" t="str">
        <f>IF('Info + taal-langue'!$B$2="Nederlands",'NL+FR'!$A$270,'NL+FR'!$B$270)</f>
        <v>Van 40 tot 65:</v>
      </c>
    </row>
    <row r="130" spans="7:9" ht="210" customHeight="1" thickBot="1" x14ac:dyDescent="0.25">
      <c r="G130" s="23" t="str">
        <f>IF('Info + taal-langue'!$B$2="Nederlands",'NL+FR'!$A$267,'NL+FR'!$B$267)</f>
        <v>U zit in het groen. Blijf evenwel de evolutie van de indicatoren opvolgen. Indien u 1 of 2 Knipperlichten heeft, besteed hier dan prioritair aandacht aan. Aan het voorkomen van psychosociale risico’s moet er elke dag gewerkt worden. Wij raden u aan om 
volgend jaar deze tabel opnieuw in te vullen.</v>
      </c>
      <c r="H130" s="24" t="str">
        <f>IF('Info + taal-langue'!$B$2="Nederlands",'NL+FR'!$A$269,'NL+FR'!$B$269)</f>
        <v>U zit in het oranje. Wij raden u aan om de “Gids voor de preventie van psychosociale risico’s op het werk” (raadpleegbaar via https://www.werk.belgie.be/nl/publicaties/gids-voor-de-preventie-van-psychosociale-risicos-op-het-werk) te lezen, een grondige risicoanalyse op dit vlak uit te voeren en een actieplan uit te werken. Schenk daarbij vooral aandacht aan de problematische Knipperlichten. 
Vergeet niet deze tabel volgend jaar opnieuw in te vullen!</v>
      </c>
      <c r="I130" s="25" t="str">
        <f>IF('Info + taal-langue'!$B$2="Nederlands",'NL+FR'!$A$271,'NL+FR'!$B$271)</f>
        <v>U zit in het rood. Het is hoog tijd om de “Gids voor de preventie van psychosociale risico’s” (raadpleegbaar via https://www.werk.belgie.be/nl/publicaties/gids-voor-de-preventie-van-psychosociale-risicos-op-het-werk) door te nemen en een grondige analyse uit te voeren op het vlak van de psychosociale risico’s! 
Het is belangrijk hieraan een actieplan te verbinden. Wij raden u aan om u in deze problematiek te laten bijstaan door deskundige personen, zoals een preventieadviseur-psychosociale aspecten, de arbeidsarts of andere deskundigen. U kan gebruik maken van de instrumenten die aangeboden worden op de website van FOD Werkgelegenheid, Arbeid en Sociaal Overleg.
www.werk.belgie.be</v>
      </c>
    </row>
  </sheetData>
  <mergeCells count="120">
    <mergeCell ref="G1:G3"/>
    <mergeCell ref="H1:H3"/>
    <mergeCell ref="A4:A11"/>
    <mergeCell ref="C4:C11"/>
    <mergeCell ref="E4:E11"/>
    <mergeCell ref="G4:G11"/>
    <mergeCell ref="H4:H11"/>
    <mergeCell ref="B5:B11"/>
    <mergeCell ref="F5:F7"/>
    <mergeCell ref="F9:F11"/>
    <mergeCell ref="A12:A23"/>
    <mergeCell ref="B12:B19"/>
    <mergeCell ref="C12:C19"/>
    <mergeCell ref="E12:E23"/>
    <mergeCell ref="A1:A3"/>
    <mergeCell ref="B1:B3"/>
    <mergeCell ref="D1:D3"/>
    <mergeCell ref="A24:A31"/>
    <mergeCell ref="B24:B31"/>
    <mergeCell ref="C24:C31"/>
    <mergeCell ref="E24:E31"/>
    <mergeCell ref="G24:G31"/>
    <mergeCell ref="H24:H31"/>
    <mergeCell ref="F25:F27"/>
    <mergeCell ref="F29:F31"/>
    <mergeCell ref="G12:G23"/>
    <mergeCell ref="H12:H23"/>
    <mergeCell ref="F13:F15"/>
    <mergeCell ref="F17:F19"/>
    <mergeCell ref="B20:B23"/>
    <mergeCell ref="C20:C23"/>
    <mergeCell ref="F21:F23"/>
    <mergeCell ref="A48:A51"/>
    <mergeCell ref="B48:B51"/>
    <mergeCell ref="C48:C51"/>
    <mergeCell ref="E48:E51"/>
    <mergeCell ref="G48:G51"/>
    <mergeCell ref="H48:H51"/>
    <mergeCell ref="F49:F51"/>
    <mergeCell ref="A32:A47"/>
    <mergeCell ref="B32:B47"/>
    <mergeCell ref="C32:C47"/>
    <mergeCell ref="E32:E47"/>
    <mergeCell ref="G32:G47"/>
    <mergeCell ref="H32:H47"/>
    <mergeCell ref="F33:F35"/>
    <mergeCell ref="F37:F39"/>
    <mergeCell ref="F41:F43"/>
    <mergeCell ref="F45:F47"/>
    <mergeCell ref="A57:A65"/>
    <mergeCell ref="B57:B65"/>
    <mergeCell ref="C57:C65"/>
    <mergeCell ref="E57:E65"/>
    <mergeCell ref="G57:G65"/>
    <mergeCell ref="H57:H65"/>
    <mergeCell ref="F58:F61"/>
    <mergeCell ref="F63:F65"/>
    <mergeCell ref="A52:A56"/>
    <mergeCell ref="B52:B56"/>
    <mergeCell ref="C52:C56"/>
    <mergeCell ref="E52:E56"/>
    <mergeCell ref="G52:G56"/>
    <mergeCell ref="H52:H56"/>
    <mergeCell ref="F53:F56"/>
    <mergeCell ref="A76:A83"/>
    <mergeCell ref="B76:B83"/>
    <mergeCell ref="C76:C83"/>
    <mergeCell ref="E76:E83"/>
    <mergeCell ref="G76:G83"/>
    <mergeCell ref="H76:H83"/>
    <mergeCell ref="F77:F79"/>
    <mergeCell ref="F81:F83"/>
    <mergeCell ref="A66:A75"/>
    <mergeCell ref="B66:B75"/>
    <mergeCell ref="C66:C75"/>
    <mergeCell ref="E66:E75"/>
    <mergeCell ref="G66:G75"/>
    <mergeCell ref="H66:H75"/>
    <mergeCell ref="F67:F70"/>
    <mergeCell ref="F72:F75"/>
    <mergeCell ref="A91:A98"/>
    <mergeCell ref="B91:B98"/>
    <mergeCell ref="E91:E98"/>
    <mergeCell ref="G91:G98"/>
    <mergeCell ref="H91:H98"/>
    <mergeCell ref="F92:F94"/>
    <mergeCell ref="F96:F98"/>
    <mergeCell ref="A84:A90"/>
    <mergeCell ref="B84:B90"/>
    <mergeCell ref="E84:E90"/>
    <mergeCell ref="G84:G90"/>
    <mergeCell ref="H84:H90"/>
    <mergeCell ref="F85:F87"/>
    <mergeCell ref="F89:F90"/>
    <mergeCell ref="A105:A111"/>
    <mergeCell ref="B105:B111"/>
    <mergeCell ref="E105:E111"/>
    <mergeCell ref="G105:G111"/>
    <mergeCell ref="H105:H111"/>
    <mergeCell ref="F106:F108"/>
    <mergeCell ref="F110:F111"/>
    <mergeCell ref="A99:A104"/>
    <mergeCell ref="B99:B104"/>
    <mergeCell ref="E99:E104"/>
    <mergeCell ref="G99:G104"/>
    <mergeCell ref="H99:H104"/>
    <mergeCell ref="F100:F104"/>
    <mergeCell ref="A122:A126"/>
    <mergeCell ref="B122:B126"/>
    <mergeCell ref="E122:E126"/>
    <mergeCell ref="G122:G126"/>
    <mergeCell ref="H122:H126"/>
    <mergeCell ref="F123:F126"/>
    <mergeCell ref="A112:A121"/>
    <mergeCell ref="B112:B121"/>
    <mergeCell ref="E112:E121"/>
    <mergeCell ref="G112:G121"/>
    <mergeCell ref="H112:H121"/>
    <mergeCell ref="F113:F117"/>
    <mergeCell ref="F119:F121"/>
  </mergeCells>
  <conditionalFormatting sqref="G127">
    <cfRule type="cellIs" dxfId="73" priority="1" operator="greaterThanOrEqual">
      <formula>40</formula>
    </cfRule>
    <cfRule type="cellIs" dxfId="72" priority="2" operator="between">
      <formula>20</formula>
      <formula>39</formula>
    </cfRule>
    <cfRule type="cellIs" dxfId="71" priority="3" operator="lessThanOrEqual">
      <formula>19</formula>
    </cfRule>
    <cfRule type="cellIs" dxfId="70" priority="4" operator="between">
      <formula>19</formula>
      <formula>40</formula>
    </cfRule>
    <cfRule type="cellIs" dxfId="69" priority="5" operator="greaterThan">
      <formula>39</formula>
    </cfRule>
    <cfRule type="cellIs" dxfId="68" priority="6" operator="lessThan">
      <formula>20</formula>
    </cfRule>
    <cfRule type="colorScale" priority="7">
      <colorScale>
        <cfvo type="num" val="0"/>
        <cfvo type="num" val="65"/>
        <color rgb="FFFF7128"/>
        <color rgb="FFFFEF9C"/>
      </colorScale>
    </cfRule>
    <cfRule type="aboveAverage" dxfId="67" priority="8" aboveAverage="0"/>
    <cfRule type="colorScale" priority="9">
      <colorScale>
        <cfvo type="min"/>
        <cfvo type="percentile" val="50"/>
        <cfvo type="max"/>
        <color rgb="FFF8696B"/>
        <color rgb="FFFFEB84"/>
        <color rgb="FF63BE7B"/>
      </colorScale>
    </cfRule>
  </conditionalFormatting>
  <hyperlinks>
    <hyperlink ref="E4" location="Interpretation!A2" display="Interpretation!A2"/>
    <hyperlink ref="E5" location="Interpretation!A2" display="Interpretation!A2"/>
    <hyperlink ref="E6" location="Interpretation!A2" display="Interpretation!A2"/>
    <hyperlink ref="E7" location="Interpretation!A2" display="Interpretation!A2"/>
    <hyperlink ref="E8" location="Interpretation!A2" display="Interpretation!A2"/>
    <hyperlink ref="E9" location="Interpretation!A2" display="Interpretation!A2"/>
    <hyperlink ref="E10" location="Interpretation!A2" display="Interpretation!A2"/>
    <hyperlink ref="E11" location="Interpretation!A2" display="Interpretation!A2"/>
    <hyperlink ref="E12" location="Interpretation!A3" display="Interpretation!A3"/>
    <hyperlink ref="E13" location="Interpretation!A3" display="Interpretation!A3"/>
    <hyperlink ref="E14" location="Interpretation!A3" display="Interpretation!A3"/>
    <hyperlink ref="E15" location="Interpretation!A3" display="Interpretation!A3"/>
    <hyperlink ref="E16" location="Interpretation!A3" display="Interpretation!A3"/>
    <hyperlink ref="E17" location="Interpretation!A3" display="Interpretation!A3"/>
    <hyperlink ref="E18" location="Interpretation!A3" display="Interpretation!A3"/>
    <hyperlink ref="E19" location="Interpretation!A3" display="Interpretation!A3"/>
    <hyperlink ref="E20" location="Interpretation!A3" display="Interpretation!A3"/>
    <hyperlink ref="E21" location="Interpretation!A3" display="Interpretation!A3"/>
    <hyperlink ref="E22" location="Interpretation!A3" display="Interpretation!A3"/>
    <hyperlink ref="E23" location="Interpretation!A3" display="Interpretation!A3"/>
    <hyperlink ref="E24" location="Interpretation!A5" display="Interpretation!A5"/>
    <hyperlink ref="E25" location="Interpretation!A5" display="Interpretation!A5"/>
    <hyperlink ref="E26" location="Interpretation!A5" display="Interpretation!A5"/>
    <hyperlink ref="E27" location="Interpretation!A5" display="Interpretation!A5"/>
    <hyperlink ref="E28" location="Interpretation!A5" display="Interpretation!A5"/>
    <hyperlink ref="E29" location="Interpretation!A5" display="Interpretation!A5"/>
    <hyperlink ref="E30" location="Interpretation!A5" display="Interpretation!A5"/>
    <hyperlink ref="E31" location="Interpretation!A5" display="Interpretation!A5"/>
    <hyperlink ref="E32" location="Interpretation!A6" display="Interpretation!A6"/>
    <hyperlink ref="E33" location="Interpretation!A6" display="Interpretation!A6"/>
    <hyperlink ref="E34" location="Interpretation!A6" display="Interpretation!A6"/>
    <hyperlink ref="E35" location="Interpretation!A6" display="Interpretation!A6"/>
    <hyperlink ref="E36" location="Interpretation!A6" display="Interpretation!A6"/>
    <hyperlink ref="E37" location="Interpretation!A6" display="Interpretation!A6"/>
    <hyperlink ref="E38" location="Interpretation!A6" display="Interpretation!A6"/>
    <hyperlink ref="E39" location="Interpretation!A6" display="Interpretation!A6"/>
    <hyperlink ref="E40" location="Interpretation!A6" display="Interpretation!A6"/>
    <hyperlink ref="E41" location="Interpretation!A6" display="Interpretation!A6"/>
    <hyperlink ref="E42" location="Interpretation!A6" display="Interpretation!A6"/>
    <hyperlink ref="E43" location="Interpretation!A6" display="Interpretation!A6"/>
    <hyperlink ref="E44" location="Interpretation!A6" display="Interpretation!A6"/>
    <hyperlink ref="E45" location="Interpretation!A6" display="Interpretation!A6"/>
    <hyperlink ref="E46" location="Interpretation!A6" display="Interpretation!A6"/>
    <hyperlink ref="E47" location="Interpretation!A6" display="Interpretation!A6"/>
    <hyperlink ref="E48" location="Interpretation!A8" display="Interpretation!A8"/>
    <hyperlink ref="E49" location="Interpretation!A8" display="Interpretation!A8"/>
    <hyperlink ref="E50" location="Interpretation!A8" display="Interpretation!A8"/>
    <hyperlink ref="E51" location="Interpretation!A8" display="Interpretation!A8"/>
    <hyperlink ref="E52" location="Interpretation!A9" display="Interpretation!A9"/>
    <hyperlink ref="E53" location="Interpretation!A9" display="Interpretation!A9"/>
    <hyperlink ref="E54" location="Interpretation!A9" display="Interpretation!A9"/>
    <hyperlink ref="E55" location="Interpretation!A9" display="Interpretation!A9"/>
    <hyperlink ref="E56" location="Interpretation!A9" display="Interpretation!A9"/>
    <hyperlink ref="E57" location="Interpretation!A10" display="Interpretation!A10"/>
    <hyperlink ref="E58" location="Interpretation!A10" display="Interpretation!A10"/>
    <hyperlink ref="E59" location="Interpretation!A10" display="Interpretation!A10"/>
    <hyperlink ref="E60" location="Interpretation!A10" display="Interpretation!A10"/>
    <hyperlink ref="E61" location="Interpretation!A10" display="Interpretation!A10"/>
    <hyperlink ref="E62" location="Interpretation!A10" display="Interpretation!A10"/>
    <hyperlink ref="E63" location="Interpretation!A10" display="Interpretation!A10"/>
    <hyperlink ref="E64" location="Interpretation!A10" display="Interpretation!A10"/>
    <hyperlink ref="E65" location="Interpretation!A10" display="Interpretation!A10"/>
    <hyperlink ref="E66" location="Interpretation!A12" display="Interpretation!A12"/>
    <hyperlink ref="E67" location="Interpretation!A12" display="Interpretation!A12"/>
    <hyperlink ref="E68" location="Interpretation!A12" display="Interpretation!A12"/>
    <hyperlink ref="E69" location="Interpretation!A12" display="Interpretation!A12"/>
    <hyperlink ref="E70" location="Interpretation!A12" display="Interpretation!A12"/>
    <hyperlink ref="E71" location="Interpretation!A12" display="Interpretation!A12"/>
    <hyperlink ref="E72" location="Interpretation!A12" display="Interpretation!A12"/>
    <hyperlink ref="E73" location="Interpretation!A12" display="Interpretation!A12"/>
    <hyperlink ref="E74" location="Interpretation!A12" display="Interpretation!A12"/>
    <hyperlink ref="E75" location="Interpretation!A12" display="Interpretation!A12"/>
    <hyperlink ref="E76" location="Interpretation!A13" display="Interpretation!A13"/>
    <hyperlink ref="E77" location="Interpretation!A13" display="Interpretation!A13"/>
    <hyperlink ref="E78" location="Interpretation!A13" display="Interpretation!A13"/>
    <hyperlink ref="E79" location="Interpretation!A13" display="Interpretation!A13"/>
    <hyperlink ref="E80" location="Interpretation!A13" display="Interpretation!A13"/>
    <hyperlink ref="E81" location="Interpretation!A13" display="Interpretation!A13"/>
    <hyperlink ref="E82" location="Interpretation!A13" display="Interpretation!A13"/>
    <hyperlink ref="E83" location="Interpretation!A13" display="Interpretation!A13"/>
    <hyperlink ref="E91" location="Interpretation!A16" display="Interpretation!A16"/>
    <hyperlink ref="E92" location="Interpretation!A16" display="Interpretation!A16"/>
    <hyperlink ref="E93" location="Interpretation!A16" display="Interpretation!A16"/>
    <hyperlink ref="E94" location="Interpretation!A16" display="Interpretation!A16"/>
    <hyperlink ref="E95" location="Interpretation!A16" display="Interpretation!A16"/>
    <hyperlink ref="E96" location="Interpretation!A16" display="Interpretation!A16"/>
    <hyperlink ref="E97" location="Interpretation!A16" display="Interpretation!A16"/>
    <hyperlink ref="E98" location="Interpretation!A16" display="Interpretation!A16"/>
    <hyperlink ref="E84" location="Interpretation!A15" display="Interpretation!A15"/>
    <hyperlink ref="E85" location="Interpretation!A15" display="Interpretation!A15"/>
    <hyperlink ref="E86" location="Interpretation!A15" display="Interpretation!A15"/>
    <hyperlink ref="E87" location="Interpretation!A15" display="Interpretation!A15"/>
    <hyperlink ref="E88" location="Interpretation!A15" display="Interpretation!A15"/>
    <hyperlink ref="E89" location="Interpretation!A15" display="Interpretation!A15"/>
    <hyperlink ref="E90" location="Interpretation!A15" display="Interpretation!A15"/>
    <hyperlink ref="E99" location="Interpretation!A18" display="Interpretation!A18"/>
    <hyperlink ref="E100" location="Interpretation!A18" display="Interpretation!A18"/>
    <hyperlink ref="E101" location="Interpretation!A18" display="Interpretation!A18"/>
    <hyperlink ref="E102" location="Interpretation!A18" display="Interpretation!A18"/>
    <hyperlink ref="E103" location="Interpretation!A18" display="Interpretation!A18"/>
    <hyperlink ref="E104" location="Interpretation!A18" display="Interpretation!A18"/>
    <hyperlink ref="E105" location="Interpretation!A19" display="Interpretation!A19"/>
    <hyperlink ref="E106" location="Interpretation!A19" display="Interpretation!A19"/>
    <hyperlink ref="E107" location="Interpretation!A19" display="Interpretation!A19"/>
    <hyperlink ref="E108" location="Interpretation!A19" display="Interpretation!A19"/>
    <hyperlink ref="E109" location="Interpretation!A19" display="Interpretation!A19"/>
    <hyperlink ref="E110" location="Interpretation!A19" display="Interpretation!A19"/>
    <hyperlink ref="E111" location="Interpretation!A19" display="Interpretation!A19"/>
    <hyperlink ref="E112" location="Interpretation!A20" display="Interpretation!A20"/>
    <hyperlink ref="E113" location="Interpretation!A20" display="Interpretation!A20"/>
    <hyperlink ref="E114" location="Interpretation!A20" display="Interpretation!A20"/>
    <hyperlink ref="E115" location="Interpretation!A20" display="Interpretation!A20"/>
    <hyperlink ref="E116" location="Interpretation!A20" display="Interpretation!A20"/>
    <hyperlink ref="E117" location="Interpretation!A20" display="Interpretation!A20"/>
    <hyperlink ref="E118" location="Interpretation!A20" display="Interpretation!A20"/>
    <hyperlink ref="E119" location="Interpretation!A20" display="Interpretation!A20"/>
    <hyperlink ref="E120" location="Interpretation!A20" display="Interpretation!A20"/>
    <hyperlink ref="E121" location="Interpretation!A20" display="Interpretation!A20"/>
    <hyperlink ref="E122" location="Interpretation!A21" display="Interpretation!A21"/>
    <hyperlink ref="E123" location="Interpretation!A21" display="Interpretation!A21"/>
    <hyperlink ref="E124" location="Interpretation!A21" display="Interpretation!A21"/>
    <hyperlink ref="E125" location="Interpretation!A21" display="Interpretation!A21"/>
    <hyperlink ref="E126" location="Interpretation!A21" display="Interpretation!A21"/>
  </hyperlinks>
  <pageMargins left="0.7" right="0.7" top="0.75" bottom="0.75" header="0.3" footer="0.3"/>
  <pageSetup paperSize="9" orientation="portrait" horizontalDpi="300" verticalDpi="300"/>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I130"/>
  <sheetViews>
    <sheetView showGridLines="0" topLeftCell="A3" workbookViewId="0">
      <pane xSplit="1" topLeftCell="B1" activePane="topRight" state="frozen"/>
      <selection pane="topRight" activeCell="C3" sqref="C3"/>
    </sheetView>
  </sheetViews>
  <sheetFormatPr defaultColWidth="8.85546875" defaultRowHeight="39.950000000000003" customHeight="1" x14ac:dyDescent="0.2"/>
  <cols>
    <col min="1" max="1" width="20.85546875" style="2" customWidth="1"/>
    <col min="2" max="3" width="21.28515625" style="1" customWidth="1"/>
    <col min="4" max="4" width="75.7109375" style="1" customWidth="1"/>
    <col min="5" max="5" width="30.42578125" style="1" customWidth="1"/>
    <col min="6" max="6" width="14.140625" style="1" customWidth="1"/>
    <col min="7" max="7" width="40.85546875" style="1" customWidth="1"/>
    <col min="8" max="8" width="79.140625" style="1" customWidth="1"/>
    <col min="9" max="9" width="58.85546875" style="1" customWidth="1"/>
    <col min="10" max="16384" width="8.85546875" style="1"/>
  </cols>
  <sheetData>
    <row r="1" spans="1:8" ht="15" customHeight="1" x14ac:dyDescent="0.2">
      <c r="A1" s="138" t="str">
        <f>IF('Info + taal-langue'!$B$2="Nederlands",'NL+FR'!$A$5,'NL+FR'!$B$5)</f>
        <v>Knipperlicht</v>
      </c>
      <c r="B1" s="138" t="str">
        <f>IF('Info + taal-langue'!$B$2="Nederlands",'NL+FR'!$A$115,'NL+FR'!$B$115)</f>
        <v>Cijfermatige gegevens</v>
      </c>
      <c r="C1" s="64"/>
      <c r="D1" s="138" t="str">
        <f>IF('Info + taal-langue'!$B$2="Nederlands",'NL+FR'!$A$7,'NL+FR'!$B$7)</f>
        <v>Evaluatie</v>
      </c>
      <c r="E1" s="89"/>
      <c r="F1" s="64"/>
      <c r="G1" s="138" t="str">
        <f>IF('Info + taal-langue'!$B$2="Nederlands",'NL+FR'!$A$128,'NL+FR'!$B$128)</f>
        <v>Score knipperlicht</v>
      </c>
      <c r="H1" s="138" t="str">
        <f>IF('Info + taal-langue'!$B$2="Nederlands",'NL+FR'!$A$62,'NL+FR'!$B$62)</f>
        <v>Bespreking thema</v>
      </c>
    </row>
    <row r="2" spans="1:8" ht="15" customHeight="1" x14ac:dyDescent="0.2">
      <c r="A2" s="139"/>
      <c r="B2" s="139"/>
      <c r="C2" s="65" t="str">
        <f>IF('Info + taal-langue'!$B$2="Nederlands",'NL+FR'!$A$126,'NL+FR'!$B$126)</f>
        <v>Aantal</v>
      </c>
      <c r="D2" s="139"/>
      <c r="E2" s="90"/>
      <c r="F2" s="65" t="str">
        <f>IF('Info + taal-langue'!$B$2="Nederlands",'NL+FR'!$A$127,'NL+FR'!$B$127)</f>
        <v>Subscore</v>
      </c>
      <c r="G2" s="139"/>
      <c r="H2" s="139"/>
    </row>
    <row r="3" spans="1:8" ht="15" customHeight="1" thickBot="1" x14ac:dyDescent="0.25">
      <c r="A3" s="140"/>
      <c r="B3" s="140"/>
      <c r="C3" s="66"/>
      <c r="D3" s="140"/>
      <c r="E3" s="91"/>
      <c r="F3" s="66"/>
      <c r="G3" s="140"/>
      <c r="H3" s="140"/>
    </row>
    <row r="4" spans="1:8" s="62" customFormat="1" ht="45" customHeight="1" x14ac:dyDescent="0.25">
      <c r="A4" s="115" t="str">
        <f>IF('Info + taal-langue'!$B$2="Nederlands",'NL+FR'!$A$103,'NL+FR'!$B$103)</f>
        <v>1. Arbeidsongevallen</v>
      </c>
      <c r="B4" s="63" t="str">
        <f>IF('Info + taal-langue'!$B$2="Nederlands",'NL+FR'!$A$113,'NL+FR'!$B$113)</f>
        <v>Frequentiegraad</v>
      </c>
      <c r="C4" s="141">
        <f>'Data collection'!J2</f>
        <v>0</v>
      </c>
      <c r="D4" s="61" t="str">
        <f>IF('Info + taal-langue'!$B$2="Nederlands",'NL+FR'!$A$143,'NL+FR'!$B$143)</f>
        <v>Hoe beoordeelt u de frequentiegraad van de arbeidsongevallen, gegeven de kenmerken van uw onderneming of afdeling / dienst / departement, de sector waarin u actief bent en haar omvang?</v>
      </c>
      <c r="E4" s="135" t="str">
        <f>IF('Info + taal-langue'!$B$2="Nederlands",'NL+FR'!$A$281,'NL+FR'!$B$281)</f>
        <v>Meer informatie</v>
      </c>
      <c r="F4" s="26"/>
      <c r="G4" s="143">
        <f>SUM(F5+F9)</f>
        <v>0</v>
      </c>
      <c r="H4" s="155" t="str">
        <f>UPPER(IF('Info + taal-langue'!$B$2="Nederlands",'NL+FR'!$A$103,'NL+FR'!$B$103))</f>
        <v>1. ARBEIDSONGEVALLEN</v>
      </c>
    </row>
    <row r="5" spans="1:8" ht="39.950000000000003" customHeight="1" x14ac:dyDescent="0.2">
      <c r="A5" s="115"/>
      <c r="B5" s="112" t="str">
        <f>IF('Info + taal-langue'!$B$2="Nederlands",'NL+FR'!$A$114,'NL+FR'!$B$114)</f>
        <v>(Aantal arbeidsongevallen x 1.000.000) / Totaal aantal uren gepresteerd in de loop van het beschouwde jaar</v>
      </c>
      <c r="C5" s="141"/>
      <c r="D5" s="3" t="str">
        <f>IF('Info + taal-langue'!$B$2="Nederlands",'NL+FR'!$A$144,'NL+FR'!$B$144)</f>
        <v>Wij vinden de frequentiegraad gunstig: 0</v>
      </c>
      <c r="E5" s="136"/>
      <c r="F5" s="107">
        <v>0</v>
      </c>
      <c r="G5" s="143"/>
      <c r="H5" s="156"/>
    </row>
    <row r="6" spans="1:8" ht="39.950000000000003" customHeight="1" x14ac:dyDescent="0.2">
      <c r="A6" s="115"/>
      <c r="B6" s="112"/>
      <c r="C6" s="141"/>
      <c r="D6" s="3" t="str">
        <f>IF('Info + taal-langue'!$B$2="Nederlands",'NL+FR'!$A$145,'NL+FR'!$B$145)</f>
        <v>Wij beschouwen de frequentiegraad als normaal/aanvaardbaar: 1</v>
      </c>
      <c r="E6" s="136"/>
      <c r="F6" s="107"/>
      <c r="G6" s="143"/>
      <c r="H6" s="156"/>
    </row>
    <row r="7" spans="1:8" ht="39.950000000000003" customHeight="1" x14ac:dyDescent="0.2">
      <c r="A7" s="115"/>
      <c r="B7" s="112"/>
      <c r="C7" s="141"/>
      <c r="D7" s="3" t="str">
        <f>IF('Info + taal-langue'!$B$2="Nederlands",'NL+FR'!$A$146,'NL+FR'!$B$146)</f>
        <v>Wij vinden de frequentiegraad ongunstig: 2</v>
      </c>
      <c r="E7" s="136"/>
      <c r="F7" s="107"/>
      <c r="G7" s="143"/>
      <c r="H7" s="156"/>
    </row>
    <row r="8" spans="1:8" ht="39.950000000000003" customHeight="1" x14ac:dyDescent="0.2">
      <c r="A8" s="115"/>
      <c r="B8" s="112"/>
      <c r="C8" s="141"/>
      <c r="D8" s="4" t="str">
        <f>IF('Info + taal-langue'!$B$2="Nederlands",'NL+FR'!$A$147,'NL+FR'!$B$147)</f>
        <v>Hoe is het gesteld met de evolutie van uw frequentiegraad in de loop van de voorbije jaren?</v>
      </c>
      <c r="E8" s="136"/>
      <c r="F8" s="27"/>
      <c r="G8" s="143"/>
      <c r="H8" s="156"/>
    </row>
    <row r="9" spans="1:8" ht="39.950000000000003" customHeight="1" x14ac:dyDescent="0.2">
      <c r="A9" s="115"/>
      <c r="B9" s="112"/>
      <c r="C9" s="141"/>
      <c r="D9" s="3" t="str">
        <f>IF('Info + taal-langue'!$B$2="Nederlands",'NL+FR'!$A$148,'NL+FR'!$B$148)</f>
        <v>De frequentiegraad is erg laag of vertoont een eerder dalende trend: 0</v>
      </c>
      <c r="E9" s="136"/>
      <c r="F9" s="107">
        <v>0</v>
      </c>
      <c r="G9" s="143"/>
      <c r="H9" s="156"/>
    </row>
    <row r="10" spans="1:8" ht="39.950000000000003" customHeight="1" x14ac:dyDescent="0.2">
      <c r="A10" s="115"/>
      <c r="B10" s="112"/>
      <c r="C10" s="141"/>
      <c r="D10" s="3" t="str">
        <f>IF('Info + taal-langue'!$B$2="Nederlands",'NL+FR'!$A$149,'NL+FR'!$B$149)</f>
        <v>De frequentiegraad is ongeveer constant gebleven: 1</v>
      </c>
      <c r="E10" s="136"/>
      <c r="F10" s="107"/>
      <c r="G10" s="143"/>
      <c r="H10" s="156"/>
    </row>
    <row r="11" spans="1:8" ht="39.950000000000003" customHeight="1" thickBot="1" x14ac:dyDescent="0.25">
      <c r="A11" s="116"/>
      <c r="B11" s="113"/>
      <c r="C11" s="142"/>
      <c r="D11" s="5" t="str">
        <f>IF('Info + taal-langue'!$B$2="Nederlands",'NL+FR'!$A$150,'NL+FR'!$B$150)</f>
        <v>De frequentiegraad vertoont een eerder stijgende trend: 2</v>
      </c>
      <c r="E11" s="137"/>
      <c r="F11" s="108"/>
      <c r="G11" s="144"/>
      <c r="H11" s="157"/>
    </row>
    <row r="12" spans="1:8" ht="39.950000000000003" customHeight="1" x14ac:dyDescent="0.2">
      <c r="A12" s="119" t="str">
        <f>IF('Info + taal-langue'!$B$2="Nederlands",'NL+FR'!$A$104,'NL+FR'!$B$104)</f>
        <v>2. Absenteïsme wegens ziekte</v>
      </c>
      <c r="B12" s="119" t="str">
        <f>IF('Info + taal-langue'!$B$2="Nederlands",'NL+FR'!$A$116,'NL+FR'!$B$116)</f>
        <v>Absenteïsmecijfer</v>
      </c>
      <c r="C12" s="145">
        <f>'Data collection'!J6</f>
        <v>0</v>
      </c>
      <c r="D12" s="4" t="str">
        <f>IF('Info + taal-langue'!$B$2="Nederlands",'NL+FR'!$A$151,'NL+FR'!$B$151)</f>
        <v>Hoe beoordeelt u het absenteïsme wegens ziekte, gegeven de kenmerken van uw onderneming of afdeling / dienst / departement, de sector waarin u actief bent en haar omvang?</v>
      </c>
      <c r="E12" s="135" t="str">
        <f>IF('Info + taal-langue'!$B$2="Nederlands",'NL+FR'!$A$281,'NL+FR'!$B$281)</f>
        <v>Meer informatie</v>
      </c>
      <c r="F12" s="28"/>
      <c r="G12" s="146">
        <f>SUM(F13+F17+F21)</f>
        <v>0</v>
      </c>
      <c r="H12" s="155" t="str">
        <f>UPPER(IF('Info + taal-langue'!$B$2="Nederlands",'NL+FR'!$A$129,'NL+FR'!$B$129))</f>
        <v>2. ABSENTEÏSME</v>
      </c>
    </row>
    <row r="13" spans="1:8" ht="39.950000000000003" customHeight="1" x14ac:dyDescent="0.2">
      <c r="A13" s="115"/>
      <c r="B13" s="115"/>
      <c r="C13" s="141"/>
      <c r="D13" s="3" t="str">
        <f>IF('Info + taal-langue'!$B$2="Nederlands",'NL+FR'!$A$152,'NL+FR'!$B$152)</f>
        <v>Wij vinden het niveau gunstig: 0</v>
      </c>
      <c r="E13" s="136"/>
      <c r="F13" s="107">
        <v>0</v>
      </c>
      <c r="G13" s="147"/>
      <c r="H13" s="156"/>
    </row>
    <row r="14" spans="1:8" ht="39.950000000000003" customHeight="1" x14ac:dyDescent="0.2">
      <c r="A14" s="115"/>
      <c r="B14" s="115"/>
      <c r="C14" s="141"/>
      <c r="D14" s="3" t="str">
        <f>IF('Info + taal-langue'!$B$2="Nederlands",'NL+FR'!$A$153,'NL+FR'!$B$153)</f>
        <v>Wij beschouwen het niveau als normaal/aanvaardbaar: 1</v>
      </c>
      <c r="E14" s="136"/>
      <c r="F14" s="107"/>
      <c r="G14" s="147"/>
      <c r="H14" s="156"/>
    </row>
    <row r="15" spans="1:8" ht="39.950000000000003" customHeight="1" x14ac:dyDescent="0.2">
      <c r="A15" s="115"/>
      <c r="B15" s="115"/>
      <c r="C15" s="141"/>
      <c r="D15" s="3" t="str">
        <f>IF('Info + taal-langue'!$B$2="Nederlands",'NL+FR'!$A$154,'NL+FR'!$B$154)</f>
        <v>Wij vinden het niveau ongunstig: 2</v>
      </c>
      <c r="E15" s="136"/>
      <c r="F15" s="107"/>
      <c r="G15" s="147"/>
      <c r="H15" s="156"/>
    </row>
    <row r="16" spans="1:8" ht="39.950000000000003" customHeight="1" x14ac:dyDescent="0.2">
      <c r="A16" s="115"/>
      <c r="B16" s="115"/>
      <c r="C16" s="141"/>
      <c r="D16" s="4" t="str">
        <f>IF('Info + taal-langue'!$B$2="Nederlands",'NL+FR'!$A$155,'NL+FR'!$B$155)</f>
        <v>Hoe is het gesteld met de evolutie van het absenteïsme wegens ziekte in de loop van de voorbije jaren?</v>
      </c>
      <c r="E16" s="136"/>
      <c r="F16" s="27"/>
      <c r="G16" s="147"/>
      <c r="H16" s="156"/>
    </row>
    <row r="17" spans="1:8" ht="39.950000000000003" customHeight="1" x14ac:dyDescent="0.2">
      <c r="A17" s="115"/>
      <c r="B17" s="115"/>
      <c r="C17" s="141"/>
      <c r="D17" s="3" t="str">
        <f>IF('Info + taal-langue'!$B$2="Nederlands",'NL+FR'!$A$156,'NL+FR'!$B$156)</f>
        <v>Het niveau is erg laag of vertoont een eerder dalende trend: 0</v>
      </c>
      <c r="E17" s="136"/>
      <c r="F17" s="107">
        <v>0</v>
      </c>
      <c r="G17" s="147"/>
      <c r="H17" s="156"/>
    </row>
    <row r="18" spans="1:8" ht="39.950000000000003" customHeight="1" x14ac:dyDescent="0.2">
      <c r="A18" s="115"/>
      <c r="B18" s="115"/>
      <c r="C18" s="141"/>
      <c r="D18" s="3" t="str">
        <f>IF('Info + taal-langue'!$B$2="Nederlands",'NL+FR'!$A$157,'NL+FR'!$B$157)</f>
        <v>Het niveau is ongeveer constant gebleven: 1</v>
      </c>
      <c r="E18" s="136"/>
      <c r="F18" s="107"/>
      <c r="G18" s="147"/>
      <c r="H18" s="156"/>
    </row>
    <row r="19" spans="1:8" ht="39.950000000000003" customHeight="1" thickBot="1" x14ac:dyDescent="0.25">
      <c r="A19" s="115"/>
      <c r="B19" s="115"/>
      <c r="C19" s="141"/>
      <c r="D19" s="55" t="str">
        <f>IF('Info + taal-langue'!$B$2="Nederlands",'NL+FR'!$A$158,'NL+FR'!$B$158)</f>
        <v>Het niveau vertoont een eerder stijgende trend: 2</v>
      </c>
      <c r="E19" s="136"/>
      <c r="F19" s="107"/>
      <c r="G19" s="147"/>
      <c r="H19" s="156"/>
    </row>
    <row r="20" spans="1:8" ht="39.950000000000003" customHeight="1" x14ac:dyDescent="0.2">
      <c r="A20" s="115"/>
      <c r="B20" s="119" t="str">
        <f>IF('Info + taal-langue'!$B$2="Nederlands",'NL+FR'!$A$117,'NL+FR'!$B$117)</f>
        <v>Aantal personen dat afwezig is geweest om redenen van burn-out</v>
      </c>
      <c r="C20" s="145">
        <f>'Data collection'!J8</f>
        <v>0</v>
      </c>
      <c r="D20" s="4" t="str">
        <f>IF('Info + taal-langue'!$B$2="Nederlands",'NL+FR'!$A$159,'NL+FR'!$B$159)</f>
        <v>Hoeveel werknemers werden getroffen door een burn-out ?</v>
      </c>
      <c r="E20" s="136"/>
      <c r="F20" s="27"/>
      <c r="G20" s="147"/>
      <c r="H20" s="156"/>
    </row>
    <row r="21" spans="1:8" ht="39.950000000000003" customHeight="1" x14ac:dyDescent="0.2">
      <c r="A21" s="115"/>
      <c r="B21" s="115"/>
      <c r="C21" s="141"/>
      <c r="D21" s="3" t="str">
        <f>IF('Info + taal-langue'!$B$2="Nederlands",'NL+FR'!$A$160,'NL+FR'!$B$160)</f>
        <v>Voor zover wij weten is geen enkele werknemer ziek geworden om reden van burn-out: 0</v>
      </c>
      <c r="E21" s="136"/>
      <c r="F21" s="107">
        <v>0</v>
      </c>
      <c r="G21" s="147"/>
      <c r="H21" s="156"/>
    </row>
    <row r="22" spans="1:8" ht="39.950000000000003" customHeight="1" x14ac:dyDescent="0.2">
      <c r="A22" s="115"/>
      <c r="B22" s="115"/>
      <c r="C22" s="141"/>
      <c r="D22" s="3" t="str">
        <f>IF('Info + taal-langue'!$B$2="Nederlands",'NL+FR'!$A$161,'NL+FR'!$B$161)</f>
        <v>Voor zover wij weten zijn er erg weinig werknemers ziek geworden om reden van burn-out: 1</v>
      </c>
      <c r="E22" s="136"/>
      <c r="F22" s="107"/>
      <c r="G22" s="147"/>
      <c r="H22" s="156"/>
    </row>
    <row r="23" spans="1:8" ht="48.95" customHeight="1" thickBot="1" x14ac:dyDescent="0.25">
      <c r="A23" s="115"/>
      <c r="B23" s="115"/>
      <c r="C23" s="141"/>
      <c r="D23" s="55" t="str">
        <f>IF('Info + taal-langue'!$B$2="Nederlands",'NL+FR'!$A$162,'NL+FR'!$B$162)</f>
        <v>Voor zover wij weten zijn er meerdere werknemers ziek geworden om reden van burn-out: 2</v>
      </c>
      <c r="E23" s="136"/>
      <c r="F23" s="108"/>
      <c r="G23" s="147"/>
      <c r="H23" s="156"/>
    </row>
    <row r="24" spans="1:8" ht="57" customHeight="1" x14ac:dyDescent="0.2">
      <c r="A24" s="119" t="str">
        <f>IF('Info + taal-langue'!$B$2="Nederlands",'NL+FR'!$A$105,'NL+FR'!$B$105)</f>
        <v>3. Personeelsverloop (turnover)</v>
      </c>
      <c r="B24" s="119" t="str">
        <f>IF('Info + taal-langue'!$B$2="Nederlands",'NL+FR'!$A$118,'NL+FR'!$B$118)</f>
        <v>Verlooppercentage</v>
      </c>
      <c r="C24" s="145">
        <f>'Data collection'!J10</f>
        <v>0</v>
      </c>
      <c r="D24" s="4" t="str">
        <f>IF('Info + taal-langue'!$B$2="Nederlands",'NL+FR'!$A$163,'NL+FR'!$B$163)</f>
        <v>Hoe beoordeelt u het verlooppercentage, gegeven de kenmerken van uw onderneming of afdeling / dienst / departement, de sector waarin u actief bent en haar omvang?</v>
      </c>
      <c r="E24" s="135" t="str">
        <f>IF('Info + taal-langue'!$B$2="Nederlands",'NL+FR'!$A$281,'NL+FR'!$B$281)</f>
        <v>Meer informatie</v>
      </c>
      <c r="F24" s="28"/>
      <c r="G24" s="146">
        <f>SUM(F25+F29)</f>
        <v>0</v>
      </c>
      <c r="H24" s="155" t="str">
        <f>UPPER(IF('Info + taal-langue'!$B$2="Nederlands",'NL+FR'!$A$118,'NL+FR'!$B$118))</f>
        <v>VERLOOPPERCENTAGE</v>
      </c>
    </row>
    <row r="25" spans="1:8" ht="39.950000000000003" customHeight="1" x14ac:dyDescent="0.2">
      <c r="A25" s="115"/>
      <c r="B25" s="115"/>
      <c r="C25" s="141"/>
      <c r="D25" s="3" t="str">
        <f>IF('Info + taal-langue'!$B$2="Nederlands",'NL+FR'!$A$164,'NL+FR'!$B$164)</f>
        <v>Wij vinden het verlooppercentage gunstig: 0</v>
      </c>
      <c r="E25" s="136"/>
      <c r="F25" s="107">
        <v>0</v>
      </c>
      <c r="G25" s="147"/>
      <c r="H25" s="156"/>
    </row>
    <row r="26" spans="1:8" ht="39.950000000000003" customHeight="1" x14ac:dyDescent="0.2">
      <c r="A26" s="115"/>
      <c r="B26" s="115"/>
      <c r="C26" s="141"/>
      <c r="D26" s="3" t="str">
        <f>IF('Info + taal-langue'!$B$2="Nederlands",'NL+FR'!$A$165,'NL+FR'!$B$165)</f>
        <v>Wij beschouwen het verlooppercentage als normaal/aanvaardbaar: 1</v>
      </c>
      <c r="E26" s="136"/>
      <c r="F26" s="107"/>
      <c r="G26" s="147"/>
      <c r="H26" s="156"/>
    </row>
    <row r="27" spans="1:8" ht="42.95" customHeight="1" x14ac:dyDescent="0.2">
      <c r="A27" s="115"/>
      <c r="B27" s="115"/>
      <c r="C27" s="141"/>
      <c r="D27" s="3" t="str">
        <f>IF('Info + taal-langue'!$B$2="Nederlands",'NL+FR'!$A$166,'NL+FR'!$B$166)</f>
        <v>Wij vinden het verlooppercentage ongunstig: 2</v>
      </c>
      <c r="E27" s="136"/>
      <c r="F27" s="107"/>
      <c r="G27" s="147"/>
      <c r="H27" s="156"/>
    </row>
    <row r="28" spans="1:8" ht="39.950000000000003" customHeight="1" x14ac:dyDescent="0.2">
      <c r="A28" s="115"/>
      <c r="B28" s="115"/>
      <c r="C28" s="141"/>
      <c r="D28" s="4" t="str">
        <f>IF('Info + taal-langue'!$B$2="Nederlands",'NL+FR'!$A$167,'NL+FR'!$B$167)</f>
        <v>Hoe is het gesteld met de evolutie van het personeelsverloop in de loop van de voorbije jaren?</v>
      </c>
      <c r="E28" s="136"/>
      <c r="F28" s="27"/>
      <c r="G28" s="147"/>
      <c r="H28" s="156"/>
    </row>
    <row r="29" spans="1:8" ht="39.950000000000003" customHeight="1" x14ac:dyDescent="0.2">
      <c r="A29" s="115"/>
      <c r="B29" s="115"/>
      <c r="C29" s="141"/>
      <c r="D29" s="3" t="str">
        <f>IF('Info + taal-langue'!$B$2="Nederlands",'NL+FR'!$A$168,'NL+FR'!$B$168)</f>
        <v>Het verlooppercentage is erg laag of vertoont een eerder dalende trend: 0</v>
      </c>
      <c r="E29" s="136"/>
      <c r="F29" s="107">
        <v>0</v>
      </c>
      <c r="G29" s="147"/>
      <c r="H29" s="156"/>
    </row>
    <row r="30" spans="1:8" ht="39.950000000000003" customHeight="1" x14ac:dyDescent="0.2">
      <c r="A30" s="115"/>
      <c r="B30" s="115"/>
      <c r="C30" s="141"/>
      <c r="D30" s="3" t="str">
        <f>IF('Info + taal-langue'!$B$2="Nederlands",'NL+FR'!$A$169,'NL+FR'!$B$169)</f>
        <v>Het verlooppercentage is ongeveer constant gebleven: 1</v>
      </c>
      <c r="E30" s="136"/>
      <c r="F30" s="107"/>
      <c r="G30" s="147"/>
      <c r="H30" s="156"/>
    </row>
    <row r="31" spans="1:8" ht="39.950000000000003" customHeight="1" thickBot="1" x14ac:dyDescent="0.25">
      <c r="A31" s="116"/>
      <c r="B31" s="116"/>
      <c r="C31" s="142"/>
      <c r="D31" s="5" t="str">
        <f>IF('Info + taal-langue'!$B$2="Nederlands",'NL+FR'!$A$170,'NL+FR'!$B$170)</f>
        <v>Het verlooppercentage vertoont een eerder stijgende trend: 2</v>
      </c>
      <c r="E31" s="137"/>
      <c r="F31" s="108"/>
      <c r="G31" s="148"/>
      <c r="H31" s="157"/>
    </row>
    <row r="32" spans="1:8" ht="60" customHeight="1" x14ac:dyDescent="0.2">
      <c r="A32" s="119" t="str">
        <f>IF('Info + taal-langue'!$B$2="Nederlands",'NL+FR'!$A$106,'NL+FR'!$B$106)</f>
        <v>4. Verzoeken tot formele of informele psychosociale interventies</v>
      </c>
      <c r="B32" s="119" t="str">
        <f>IF('Info + taal-langue'!$B$2="Nederlands",'NL+FR'!$A$119,'NL+FR'!$B$119)</f>
        <v>Totaal aantal verzoeken tot (informele of formele) psychosociale interventies gericht aan de vertrouwenspersoon of de 
(interne of externe) preventieadviseur psychosociale aspecten</v>
      </c>
      <c r="C32" s="145">
        <f>'Data collection'!J13</f>
        <v>0</v>
      </c>
      <c r="D32" s="4" t="str">
        <f>IF('Info + taal-langue'!$B$2="Nederlands",'NL+FR'!$A$171,'NL+FR'!$B$171)</f>
        <v>Hoe beoordeelt u het aantal verzoeken tot interventie, geformuleerd door de werknemers van uw onderneming of afdeling / dienst / departement, gegeven de sector waarin u actief bent, de samenstelling van uw personeelsbestand en de arbeidsomstandigheden?</v>
      </c>
      <c r="E32" s="135" t="str">
        <f>IF('Info + taal-langue'!$B$2="Nederlands",'NL+FR'!$A$281,'NL+FR'!$B$281)</f>
        <v>Meer informatie</v>
      </c>
      <c r="F32" s="28"/>
      <c r="G32" s="146">
        <f>SUM(F33+F37+F41+F45)</f>
        <v>0</v>
      </c>
      <c r="H32" s="155" t="str">
        <f>UPPER(IF('Info + taal-langue'!$B$2="Nederlands",'NL+FR'!$A$69,'NL+FR'!$B$69))</f>
        <v>4. PSYCHOSOCIALE VERZOEKEN</v>
      </c>
    </row>
    <row r="33" spans="1:8" ht="39.950000000000003" customHeight="1" x14ac:dyDescent="0.2">
      <c r="A33" s="115"/>
      <c r="B33" s="115"/>
      <c r="C33" s="141"/>
      <c r="D33" s="3" t="str">
        <f>IF('Info + taal-langue'!$B$2="Nederlands",'NL+FR'!$A$172,'NL+FR'!$B$172)</f>
        <v>Wij vinden het aantal gunstig: 0</v>
      </c>
      <c r="E33" s="136"/>
      <c r="F33" s="107">
        <v>0</v>
      </c>
      <c r="G33" s="147"/>
      <c r="H33" s="158"/>
    </row>
    <row r="34" spans="1:8" ht="39.950000000000003" customHeight="1" x14ac:dyDescent="0.2">
      <c r="A34" s="115"/>
      <c r="B34" s="115"/>
      <c r="C34" s="141"/>
      <c r="D34" s="3" t="str">
        <f>IF('Info + taal-langue'!$B$2="Nederlands",'NL+FR'!$A$173,'NL+FR'!$B$173)</f>
        <v>Wij beschouwen het aantal als normaal/aanvaardbaar: 1</v>
      </c>
      <c r="E34" s="136"/>
      <c r="F34" s="107"/>
      <c r="G34" s="147"/>
      <c r="H34" s="158"/>
    </row>
    <row r="35" spans="1:8" ht="39.950000000000003" customHeight="1" x14ac:dyDescent="0.2">
      <c r="A35" s="115"/>
      <c r="B35" s="115"/>
      <c r="C35" s="141"/>
      <c r="D35" s="3" t="str">
        <f>IF('Info + taal-langue'!$B$2="Nederlands",'NL+FR'!$A$174,'NL+FR'!$B$174)</f>
        <v>Wij vinden het aantal ongunstig: 2</v>
      </c>
      <c r="E35" s="136"/>
      <c r="F35" s="107"/>
      <c r="G35" s="147"/>
      <c r="H35" s="158"/>
    </row>
    <row r="36" spans="1:8" ht="39.950000000000003" customHeight="1" x14ac:dyDescent="0.2">
      <c r="A36" s="115"/>
      <c r="B36" s="115"/>
      <c r="C36" s="141"/>
      <c r="D36" s="4" t="str">
        <f>IF('Info + taal-langue'!$B$2="Nederlands",'NL+FR'!$A$175,'NL+FR'!$B$175)</f>
        <v>Hoe is het gesteld met de evolutie van het aantal verzoeken tot interventies in de loop van de voorbije jaren?</v>
      </c>
      <c r="E36" s="136"/>
      <c r="F36" s="27"/>
      <c r="G36" s="147"/>
      <c r="H36" s="158"/>
    </row>
    <row r="37" spans="1:8" ht="39.950000000000003" customHeight="1" x14ac:dyDescent="0.2">
      <c r="A37" s="115"/>
      <c r="B37" s="115"/>
      <c r="C37" s="141"/>
      <c r="D37" s="3" t="str">
        <f>IF('Info + taal-langue'!$B$2="Nederlands",'NL+FR'!$A$176,'NL+FR'!$B$176)</f>
        <v>Het aantal is erg laag of vertoont een eerder dalende trend: 0</v>
      </c>
      <c r="E37" s="136"/>
      <c r="F37" s="107">
        <v>0</v>
      </c>
      <c r="G37" s="147"/>
      <c r="H37" s="158"/>
    </row>
    <row r="38" spans="1:8" ht="39.950000000000003" customHeight="1" x14ac:dyDescent="0.2">
      <c r="A38" s="115"/>
      <c r="B38" s="115"/>
      <c r="C38" s="141"/>
      <c r="D38" s="3" t="str">
        <f>IF('Info + taal-langue'!$B$2="Nederlands",'NL+FR'!$A$177,'NL+FR'!$B$177)</f>
        <v>Het aantal blijft ongeveer constant: 1</v>
      </c>
      <c r="E38" s="136"/>
      <c r="F38" s="107"/>
      <c r="G38" s="147"/>
      <c r="H38" s="158"/>
    </row>
    <row r="39" spans="1:8" ht="39.950000000000003" customHeight="1" x14ac:dyDescent="0.2">
      <c r="A39" s="115"/>
      <c r="B39" s="115"/>
      <c r="C39" s="141"/>
      <c r="D39" s="3" t="str">
        <f>IF('Info + taal-langue'!$B$2="Nederlands",'NL+FR'!$A$178,'NL+FR'!$B$178)</f>
        <v>Het aantal vertoont een eerder stijgende trend: 2</v>
      </c>
      <c r="E39" s="136"/>
      <c r="F39" s="107"/>
      <c r="G39" s="147"/>
      <c r="H39" s="158"/>
    </row>
    <row r="40" spans="1:8" ht="56.1" customHeight="1" x14ac:dyDescent="0.2">
      <c r="A40" s="115"/>
      <c r="B40" s="115"/>
      <c r="C40" s="141"/>
      <c r="D40" s="4" t="str">
        <f>IF('Info + taal-langue'!$B$2="Nederlands",'NL+FR'!$A$179,'NL+FR'!$B$179)</f>
        <v>Bestaat er binnen de onderneming een beleid omtrent psychosociale risico's op het werk?</v>
      </c>
      <c r="E40" s="136"/>
      <c r="F40" s="27"/>
      <c r="G40" s="147"/>
      <c r="H40" s="158"/>
    </row>
    <row r="41" spans="1:8" ht="39.950000000000003" customHeight="1" x14ac:dyDescent="0.2">
      <c r="A41" s="115"/>
      <c r="B41" s="115"/>
      <c r="C41" s="141"/>
      <c r="D41" s="3" t="str">
        <f>IF('Info + taal-langue'!$B$2="Nederlands",'NL+FR'!$A$180,'NL+FR'!$B$180)</f>
        <v>Er bestaat zo’n beleid, waaraan concrete acties gekoppeld zijn: 0</v>
      </c>
      <c r="E41" s="136"/>
      <c r="F41" s="107">
        <v>0</v>
      </c>
      <c r="G41" s="147"/>
      <c r="H41" s="158"/>
    </row>
    <row r="42" spans="1:8" ht="39.950000000000003" customHeight="1" x14ac:dyDescent="0.2">
      <c r="A42" s="115"/>
      <c r="B42" s="115"/>
      <c r="C42" s="141"/>
      <c r="D42" s="3" t="str">
        <f>IF('Info + taal-langue'!$B$2="Nederlands",'NL+FR'!$A$181,'NL+FR'!$B$181)</f>
        <v>Er bestaat zo’n beleid, doch deze blijft dode letter: 1</v>
      </c>
      <c r="E42" s="136"/>
      <c r="F42" s="107"/>
      <c r="G42" s="147"/>
      <c r="H42" s="158"/>
    </row>
    <row r="43" spans="1:8" ht="39.950000000000003" customHeight="1" x14ac:dyDescent="0.2">
      <c r="A43" s="115"/>
      <c r="B43" s="115"/>
      <c r="C43" s="141"/>
      <c r="D43" s="3" t="str">
        <f>IF('Info + taal-langue'!$B$2="Nederlands",'NL+FR'!$A$182,'NL+FR'!$B$182)</f>
        <v>Zo’n beleid bestaat niet in onze onderneming: 2</v>
      </c>
      <c r="E43" s="136"/>
      <c r="F43" s="107"/>
      <c r="G43" s="147"/>
      <c r="H43" s="158"/>
    </row>
    <row r="44" spans="1:8" ht="39.950000000000003" customHeight="1" x14ac:dyDescent="0.2">
      <c r="A44" s="115"/>
      <c r="B44" s="115"/>
      <c r="C44" s="141"/>
      <c r="D44" s="4" t="str">
        <f>IF('Info + taal-langue'!$B$2="Nederlands",'NL+FR'!$A$183,'NL+FR'!$B$183)</f>
        <v>Heeft de onderneming één of meerdere vertrouwenspersonen aangeduid?</v>
      </c>
      <c r="E44" s="136"/>
      <c r="F44" s="27"/>
      <c r="G44" s="147"/>
      <c r="H44" s="158"/>
    </row>
    <row r="45" spans="1:8" ht="39.950000000000003" customHeight="1" x14ac:dyDescent="0.2">
      <c r="A45" s="115"/>
      <c r="B45" s="115"/>
      <c r="C45" s="141"/>
      <c r="D45" s="3" t="str">
        <f>IF('Info + taal-langue'!$B$2="Nederlands",'NL+FR'!$A$184,'NL+FR'!$B$184)</f>
        <v>Ja. Deze personen zijn bekend bij de werknemers, en het is voor iedereen duidelijk wat hun rol is: 0</v>
      </c>
      <c r="E45" s="136"/>
      <c r="F45" s="107">
        <v>0</v>
      </c>
      <c r="G45" s="147"/>
      <c r="H45" s="158"/>
    </row>
    <row r="46" spans="1:8" ht="39.950000000000003" customHeight="1" x14ac:dyDescent="0.2">
      <c r="A46" s="115"/>
      <c r="B46" s="115"/>
      <c r="C46" s="141"/>
      <c r="D46" s="3" t="str">
        <f>IF('Info + taal-langue'!$B$2="Nederlands",'NL+FR'!$A$185,'NL+FR'!$B$185)</f>
        <v>Ja. Deze personen zijn evenwel weinig bekend bij de werknemers, en het is weinig duidelijk wat hun rol is: 1</v>
      </c>
      <c r="E46" s="136"/>
      <c r="F46" s="107"/>
      <c r="G46" s="147"/>
      <c r="H46" s="158"/>
    </row>
    <row r="47" spans="1:8" ht="39.950000000000003" customHeight="1" thickBot="1" x14ac:dyDescent="0.25">
      <c r="A47" s="116"/>
      <c r="B47" s="116"/>
      <c r="C47" s="142"/>
      <c r="D47" s="5" t="str">
        <f>IF('Info + taal-langue'!$B$2="Nederlands",'NL+FR'!$A$186,'NL+FR'!$B$186)</f>
        <v>Nee, er werden geen vertrouwenspersonen aangeduid: 2</v>
      </c>
      <c r="E47" s="137"/>
      <c r="F47" s="108"/>
      <c r="G47" s="148"/>
      <c r="H47" s="159"/>
    </row>
    <row r="48" spans="1:8" ht="60" customHeight="1" x14ac:dyDescent="0.2">
      <c r="A48" s="119" t="str">
        <f>IF('Info + taal-langue'!$B$2="Nederlands",'NL+FR'!$A$107,'NL+FR'!$B$107)</f>
        <v>5. Mogelijk schokkende gebeurtenissen voorgevallen op de arbeidsplaats en maatregelen die in dit verband werden genomen</v>
      </c>
      <c r="B48" s="119" t="str">
        <f>IF('Info + taal-langue'!$B$2="Nederlands",'NL+FR'!$A$120,'NL+FR'!$B$120)</f>
        <v>Aantal mogelijks schokkende gebeurtenissen waarbij één of meerdere werknemers betrokken waren</v>
      </c>
      <c r="C48" s="145">
        <f>'Data collection'!J18</f>
        <v>0</v>
      </c>
      <c r="D48" s="4" t="str">
        <f>IF('Info + taal-langue'!$B$2="Nederlands",'NL+FR'!$A$187,'NL+FR'!$B$187)</f>
        <v>In welke mate werden werknemers in de onderneming of afdeling / dienst / departement geconfronteerd met mogelijks schokkende gebeurtenissen in de loop van het voorgaande jaar, hetzij als getuige, hetzij als slachtoffer?</v>
      </c>
      <c r="E48" s="135" t="str">
        <f>IF('Info + taal-langue'!$B$2="Nederlands",'NL+FR'!$A$281,'NL+FR'!$B$281)</f>
        <v>Meer informatie</v>
      </c>
      <c r="F48" s="28"/>
      <c r="G48" s="146">
        <f>SUM(F49)</f>
        <v>0</v>
      </c>
      <c r="H48" s="155" t="str">
        <f>UPPER(IF('Info + taal-langue'!$B$2="Nederlands",'NL+FR'!$A$72,'NL+FR'!$B$72))</f>
        <v>5. SCHOKKENDE GEBEURTENISSEN</v>
      </c>
    </row>
    <row r="49" spans="1:8" ht="39.950000000000003" customHeight="1" x14ac:dyDescent="0.2">
      <c r="A49" s="115"/>
      <c r="B49" s="115"/>
      <c r="C49" s="141"/>
      <c r="D49" s="3" t="str">
        <f>IF('Info + taal-langue'!$B$2="Nederlands",'NL+FR'!$A$188,'NL+FR'!$B$188)</f>
        <v>Voor zover wij weten werden er geen werknemers geconfronteerd met een mogelijks schokkende gebeurtenis: 0</v>
      </c>
      <c r="E49" s="136"/>
      <c r="F49" s="107">
        <v>0</v>
      </c>
      <c r="G49" s="147"/>
      <c r="H49" s="156"/>
    </row>
    <row r="50" spans="1:8" ht="60" customHeight="1" x14ac:dyDescent="0.2">
      <c r="A50" s="115"/>
      <c r="B50" s="115"/>
      <c r="C50" s="141"/>
      <c r="D50" s="3" t="str">
        <f>IF('Info + taal-langue'!$B$2="Nederlands",'NL+FR'!$A$189,'NL+FR'!$B$189)</f>
        <v>Eén of meerdere werknemers werden blootgesteld aan een mogelijks schokkende gebeurtenis. De onderneming heeft hierop gepast gereageerd en gezorgd voor de nodige ondersteuning van de betrokken werknemer(s): 1</v>
      </c>
      <c r="E50" s="136"/>
      <c r="F50" s="107"/>
      <c r="G50" s="147"/>
      <c r="H50" s="156"/>
    </row>
    <row r="51" spans="1:8" ht="78" customHeight="1" thickBot="1" x14ac:dyDescent="0.25">
      <c r="A51" s="115"/>
      <c r="B51" s="115"/>
      <c r="C51" s="141"/>
      <c r="D51" s="55" t="str">
        <f>IF('Info + taal-langue'!$B$2="Nederlands",'NL+FR'!$A$190,'NL+FR'!$B$190)</f>
        <v>Eén of meerdere werknemers werden blootgesteld aan een mogelijks schokkende gebeurtenis. De onderneming heeft hier niet adequaat op gereageerd en vond het onnodig om te zorgen voor de nodige ondersteuning van de betrokken werknemer(s): 2</v>
      </c>
      <c r="E51" s="136"/>
      <c r="F51" s="108"/>
      <c r="G51" s="147"/>
      <c r="H51" s="156"/>
    </row>
    <row r="52" spans="1:8" ht="39.950000000000003" customHeight="1" x14ac:dyDescent="0.2">
      <c r="A52" s="119" t="str">
        <f>IF('Info + taal-langue'!$B$2="Nederlands",'NL+FR'!$A$108,'NL+FR'!$B$108)</f>
        <v>6. Emotionele incidenten</v>
      </c>
      <c r="B52" s="125" t="str">
        <f>IF('Info + taal-langue'!$B$2="Nederlands",'NL+FR'!$A$121,'NL+FR'!$B$121)</f>
        <v>Aantal emotionele uitbarstingen, huilbuien of woede-uitvallen op de arbeidsplaats, voor zover u bekend</v>
      </c>
      <c r="C52" s="145">
        <f>'Data collection'!J22</f>
        <v>0</v>
      </c>
      <c r="D52" s="4" t="str">
        <f>IF('Info + taal-langue'!$B$2="Nederlands",'NL+FR'!$A$191,'NL+FR'!$B$191)</f>
        <v>Hoe frequent kwamen dit soort emotionele incidenten voor gedurende het voorgaande jaar ?</v>
      </c>
      <c r="E52" s="135" t="str">
        <f>IF('Info + taal-langue'!$B$2="Nederlands",'NL+FR'!$A$281,'NL+FR'!$B$281)</f>
        <v>Meer informatie</v>
      </c>
      <c r="F52" s="28"/>
      <c r="G52" s="146">
        <f>SUM(F53)</f>
        <v>0</v>
      </c>
      <c r="H52" s="155" t="str">
        <f>UPPER(IF('Info + taal-langue'!$B$2="Nederlands",'NL+FR'!$A$108,'NL+FR'!$B$108))</f>
        <v>6. EMOTIONELE INCIDENTEN</v>
      </c>
    </row>
    <row r="53" spans="1:8" ht="36" customHeight="1" x14ac:dyDescent="0.2">
      <c r="A53" s="115"/>
      <c r="B53" s="126"/>
      <c r="C53" s="141"/>
      <c r="D53" s="3" t="str">
        <f>IF('Info + taal-langue'!$B$2="Nederlands",'NL+FR'!$A$192,'NL+FR'!$B$192)</f>
        <v>Zelden of nooit: 0</v>
      </c>
      <c r="E53" s="136"/>
      <c r="F53" s="107">
        <v>0</v>
      </c>
      <c r="G53" s="147"/>
      <c r="H53" s="156"/>
    </row>
    <row r="54" spans="1:8" ht="32.1" customHeight="1" x14ac:dyDescent="0.2">
      <c r="A54" s="115"/>
      <c r="B54" s="126"/>
      <c r="C54" s="141"/>
      <c r="D54" s="3" t="str">
        <f>IF('Info + taal-langue'!$B$2="Nederlands",'NL+FR'!$A$193,'NL+FR'!$B$193)</f>
        <v>Soms/van tijd tot tijd: 1</v>
      </c>
      <c r="E54" s="136"/>
      <c r="F54" s="107"/>
      <c r="G54" s="147"/>
      <c r="H54" s="156"/>
    </row>
    <row r="55" spans="1:8" ht="33.950000000000003" customHeight="1" x14ac:dyDescent="0.2">
      <c r="A55" s="115"/>
      <c r="B55" s="126"/>
      <c r="C55" s="141"/>
      <c r="D55" s="3" t="str">
        <f>IF('Info + taal-langue'!$B$2="Nederlands",'NL+FR'!$A$194,'NL+FR'!$B$194)</f>
        <v>Regelmatig: 2</v>
      </c>
      <c r="E55" s="136"/>
      <c r="F55" s="107"/>
      <c r="G55" s="147"/>
      <c r="H55" s="156"/>
    </row>
    <row r="56" spans="1:8" ht="32.1" customHeight="1" thickBot="1" x14ac:dyDescent="0.25">
      <c r="A56" s="115"/>
      <c r="B56" s="126"/>
      <c r="C56" s="141"/>
      <c r="D56" s="55" t="str">
        <f>IF('Info + taal-langue'!$B$2="Nederlands",'NL+FR'!$A$195,'NL+FR'!$B$195)</f>
        <v>Erg dikwijls: 3</v>
      </c>
      <c r="E56" s="136"/>
      <c r="F56" s="108"/>
      <c r="G56" s="147"/>
      <c r="H56" s="156"/>
    </row>
    <row r="57" spans="1:8" ht="39.950000000000003" customHeight="1" x14ac:dyDescent="0.2">
      <c r="A57" s="119" t="str">
        <f>IF('Info + taal-langue'!$B$2="Nederlands",'NL+FR'!$A$109,'NL+FR'!$B$109)</f>
        <v xml:space="preserve">7. Groepsconflicten </v>
      </c>
      <c r="B57" s="119" t="str">
        <f>IF('Info + taal-langue'!$B$2="Nederlands",'NL+FR'!$A$122,'NL+FR'!$B$122)</f>
        <v>Aantal groepsconflicten of conflicten tussen personen, voor zover u bekend</v>
      </c>
      <c r="C57" s="145">
        <f>'Data collection'!J25</f>
        <v>0</v>
      </c>
      <c r="D57" s="4" t="str">
        <f>IF('Info + taal-langue'!$B$2="Nederlands",'NL+FR'!$A$196,'NL+FR'!$B$196)</f>
        <v>Hoe frequent kwamen dergelijke conflicten voor gedurende het voorgaande jaar?</v>
      </c>
      <c r="E57" s="135" t="str">
        <f>IF('Info + taal-langue'!$B$2="Nederlands",'NL+FR'!$A$281,'NL+FR'!$B$281)</f>
        <v>Meer informatie</v>
      </c>
      <c r="F57" s="28"/>
      <c r="G57" s="149">
        <f>SUM(F58+F63)</f>
        <v>0</v>
      </c>
      <c r="H57" s="155" t="str">
        <f>UPPER(IF('Info + taal-langue'!$B$2="Nederlands",'NL+FR'!$A$109,'NL+FR'!$B$109))</f>
        <v xml:space="preserve">7. GROEPSCONFLICTEN </v>
      </c>
    </row>
    <row r="58" spans="1:8" ht="39.950000000000003" customHeight="1" x14ac:dyDescent="0.2">
      <c r="A58" s="115"/>
      <c r="B58" s="115"/>
      <c r="C58" s="141"/>
      <c r="D58" s="3" t="str">
        <f>IF('Info + taal-langue'!$B$2="Nederlands",'NL+FR'!$A$197,'NL+FR'!$B$197)</f>
        <v>Naar ons weten deed zich geen enkel conflict voor: 0</v>
      </c>
      <c r="E58" s="136"/>
      <c r="F58" s="107">
        <v>0</v>
      </c>
      <c r="G58" s="150"/>
      <c r="H58" s="156"/>
    </row>
    <row r="59" spans="1:8" ht="39.950000000000003" customHeight="1" x14ac:dyDescent="0.2">
      <c r="A59" s="115"/>
      <c r="B59" s="115"/>
      <c r="C59" s="141"/>
      <c r="D59" s="3" t="str">
        <f>IF('Info + taal-langue'!$B$2="Nederlands",'NL+FR'!$A$198,'NL+FR'!$B$198)</f>
        <v>Naar ons weten was er slechts sprake van enkele dergelijke conflicten: 1</v>
      </c>
      <c r="E59" s="136"/>
      <c r="F59" s="107"/>
      <c r="G59" s="150"/>
      <c r="H59" s="156"/>
    </row>
    <row r="60" spans="1:8" ht="39.950000000000003" customHeight="1" x14ac:dyDescent="0.2">
      <c r="A60" s="115"/>
      <c r="B60" s="115"/>
      <c r="C60" s="141"/>
      <c r="D60" s="3" t="str">
        <f>IF('Info + taal-langue'!$B$2="Nederlands",'NL+FR'!$A$199,'NL+FR'!$B$199)</f>
        <v>Dergelijke conflicten doen zich regelmatig voor, ongeveer elke maand: 2</v>
      </c>
      <c r="E60" s="136"/>
      <c r="F60" s="107"/>
      <c r="G60" s="150"/>
      <c r="H60" s="156"/>
    </row>
    <row r="61" spans="1:8" ht="39.950000000000003" customHeight="1" x14ac:dyDescent="0.2">
      <c r="A61" s="115"/>
      <c r="B61" s="115"/>
      <c r="C61" s="141"/>
      <c r="D61" s="3" t="str">
        <f>IF('Info + taal-langue'!$B$2="Nederlands",'NL+FR'!$A$200,'NL+FR'!$B$200)</f>
        <v>Dergelijke conflicten doen zich wekelijks of meerdere keren per week voor: 3</v>
      </c>
      <c r="E61" s="136"/>
      <c r="F61" s="107"/>
      <c r="G61" s="150"/>
      <c r="H61" s="156"/>
    </row>
    <row r="62" spans="1:8" ht="39.950000000000003" customHeight="1" x14ac:dyDescent="0.2">
      <c r="A62" s="115"/>
      <c r="B62" s="115"/>
      <c r="C62" s="141"/>
      <c r="D62" s="4" t="str">
        <f>IF('Info + taal-langue'!$B$2="Nederlands",'NL+FR'!$A$201,'NL+FR'!$B$201)</f>
        <v>Hoe zou u het belang (de ernst) van dergelijke conflicten inschatten?</v>
      </c>
      <c r="E62" s="136"/>
      <c r="F62" s="27"/>
      <c r="G62" s="150"/>
      <c r="H62" s="156"/>
    </row>
    <row r="63" spans="1:8" ht="39.950000000000003" customHeight="1" x14ac:dyDescent="0.2">
      <c r="A63" s="115"/>
      <c r="B63" s="115"/>
      <c r="C63" s="141"/>
      <c r="D63" s="3" t="str">
        <f>IF('Info + taal-langue'!$B$2="Nederlands",'NL+FR'!$A$202,'NL+FR'!$B$202)</f>
        <v>Naar ons weten deed zich geen enkel conflict voor: 0</v>
      </c>
      <c r="E63" s="136"/>
      <c r="F63" s="107">
        <v>0</v>
      </c>
      <c r="G63" s="150"/>
      <c r="H63" s="156"/>
    </row>
    <row r="64" spans="1:8" ht="39.950000000000003" customHeight="1" x14ac:dyDescent="0.2">
      <c r="A64" s="115"/>
      <c r="B64" s="115"/>
      <c r="C64" s="141"/>
      <c r="D64" s="3" t="str">
        <f>IF('Info + taal-langue'!$B$2="Nederlands",'NL+FR'!$A$203,'NL+FR'!$B$203)</f>
        <v>In het algemeen worden dergelijke conflicten snel opgelost en hebben zij geen of weinig invloed op het werk: 1</v>
      </c>
      <c r="E64" s="136"/>
      <c r="F64" s="107"/>
      <c r="G64" s="150"/>
      <c r="H64" s="156"/>
    </row>
    <row r="65" spans="1:8" ht="47.1" customHeight="1" thickBot="1" x14ac:dyDescent="0.25">
      <c r="A65" s="116"/>
      <c r="B65" s="116"/>
      <c r="C65" s="142"/>
      <c r="D65" s="5" t="str">
        <f>IF('Info + taal-langue'!$B$2="Nederlands",'NL+FR'!$A$204,'NL+FR'!$B$204)</f>
        <v>Meerdere conflicten hebben een belangrijke invloed gehad op het werk en/of hebben nogal wat tijd gevergd om opgelost te
geraken: 2</v>
      </c>
      <c r="E65" s="137"/>
      <c r="F65" s="108"/>
      <c r="G65" s="151"/>
      <c r="H65" s="157"/>
    </row>
    <row r="66" spans="1:8" ht="39.950000000000003" customHeight="1" x14ac:dyDescent="0.2">
      <c r="A66" s="119" t="str">
        <f>IF('Info + taal-langue'!$B$2="Nederlands",'NL+FR'!$A$110,'NL+FR'!$B$110)</f>
        <v>8. Ongewenst gedrag door derden</v>
      </c>
      <c r="B66" s="119" t="str">
        <f>IF('Info + taal-langue'!$B$2="Nederlands",'NL+FR'!$A$123,'NL+FR'!$B$123)</f>
        <v>Aantal incidenten uitgaande van derden (verbaal of fysiek geweld, of andere vormen van grensoverschrijdend gedrag vanwege personen van buiten de onderneming) waarvan de werknemers het slachtoffer zijn geworden</v>
      </c>
      <c r="C66" s="145">
        <f>'Data collection'!J28</f>
        <v>0</v>
      </c>
      <c r="D66" s="4" t="str">
        <f>IF('Info + taal-langue'!$B$2="Nederlands",'NL+FR'!$A$205,'NL+FR'!$B$205)</f>
        <v>Hoe frequent kwamen dergelijke incidenten voor gedurende het voorgaande jaar?</v>
      </c>
      <c r="E66" s="135" t="str">
        <f>IF('Info + taal-langue'!$B$2="Nederlands",'NL+FR'!$A$281,'NL+FR'!$B$281)</f>
        <v>Meer informatie</v>
      </c>
      <c r="F66" s="28"/>
      <c r="G66" s="146">
        <f>SUM(F67+F72)</f>
        <v>0</v>
      </c>
      <c r="H66" s="155" t="str">
        <f>UPPER(IF('Info + taal-langue'!$B$2="Nederlands",'NL+FR'!$A$110,'NL+FR'!$B$110))</f>
        <v>8. ONGEWENST GEDRAG DOOR DERDEN</v>
      </c>
    </row>
    <row r="67" spans="1:8" ht="39.950000000000003" customHeight="1" x14ac:dyDescent="0.2">
      <c r="A67" s="115"/>
      <c r="B67" s="115"/>
      <c r="C67" s="141"/>
      <c r="D67" s="3" t="str">
        <f>IF('Info + taal-langue'!$B$2="Nederlands",'NL+FR'!$A$206,'NL+FR'!$B$206)</f>
        <v>Zelden of nooit: 0</v>
      </c>
      <c r="E67" s="136"/>
      <c r="F67" s="107">
        <v>0</v>
      </c>
      <c r="G67" s="147"/>
      <c r="H67" s="156"/>
    </row>
    <row r="68" spans="1:8" ht="39.950000000000003" customHeight="1" x14ac:dyDescent="0.2">
      <c r="A68" s="115"/>
      <c r="B68" s="115"/>
      <c r="C68" s="141"/>
      <c r="D68" s="3" t="str">
        <f>IF('Info + taal-langue'!$B$2="Nederlands",'NL+FR'!$A$207,'NL+FR'!$B$207)</f>
        <v>Soms/van tijd tot tijd: 1</v>
      </c>
      <c r="E68" s="136"/>
      <c r="F68" s="107"/>
      <c r="G68" s="147"/>
      <c r="H68" s="156"/>
    </row>
    <row r="69" spans="1:8" ht="39.950000000000003" customHeight="1" x14ac:dyDescent="0.2">
      <c r="A69" s="115"/>
      <c r="B69" s="115"/>
      <c r="C69" s="141"/>
      <c r="D69" s="3" t="str">
        <f>IF('Info + taal-langue'!$B$2="Nederlands",'NL+FR'!$A$208,'NL+FR'!$B$208)</f>
        <v>Regelmatig: 2</v>
      </c>
      <c r="E69" s="136"/>
      <c r="F69" s="107"/>
      <c r="G69" s="147"/>
      <c r="H69" s="156"/>
    </row>
    <row r="70" spans="1:8" ht="39.950000000000003" customHeight="1" x14ac:dyDescent="0.2">
      <c r="A70" s="115"/>
      <c r="B70" s="115"/>
      <c r="C70" s="141"/>
      <c r="D70" s="3" t="str">
        <f>IF('Info + taal-langue'!$B$2="Nederlands",'NL+FR'!$A$209,'NL+FR'!$B$209)</f>
        <v>Erg dikwijls: 3</v>
      </c>
      <c r="E70" s="136"/>
      <c r="F70" s="107"/>
      <c r="G70" s="147"/>
      <c r="H70" s="156"/>
    </row>
    <row r="71" spans="1:8" ht="39.950000000000003" customHeight="1" x14ac:dyDescent="0.2">
      <c r="A71" s="115"/>
      <c r="B71" s="115"/>
      <c r="C71" s="141"/>
      <c r="D71" s="4" t="str">
        <f>IF('Info + taal-langue'!$B$2="Nederlands",'NL+FR'!$A$210,'NL+FR'!$B$210)</f>
        <v>Hoe zou u het belang van dergelijke incidenten inschatten?</v>
      </c>
      <c r="E71" s="136"/>
      <c r="F71" s="27"/>
      <c r="G71" s="147"/>
      <c r="H71" s="156"/>
    </row>
    <row r="72" spans="1:8" ht="39.950000000000003" customHeight="1" x14ac:dyDescent="0.2">
      <c r="A72" s="115"/>
      <c r="B72" s="115"/>
      <c r="C72" s="141"/>
      <c r="D72" s="3" t="str">
        <f>IF('Info + taal-langue'!$B$2="Nederlands",'NL+FR'!$A$211,'NL+FR'!$B$211)</f>
        <v>Naar ons weten deed zich geen enkel dergelijk incident voor: 0</v>
      </c>
      <c r="E72" s="136"/>
      <c r="F72" s="107">
        <v>0</v>
      </c>
      <c r="G72" s="147"/>
      <c r="H72" s="156"/>
    </row>
    <row r="73" spans="1:8" ht="39.950000000000003" customHeight="1" x14ac:dyDescent="0.2">
      <c r="A73" s="115"/>
      <c r="B73" s="115"/>
      <c r="C73" s="141"/>
      <c r="D73" s="3" t="str">
        <f>IF('Info + taal-langue'!$B$2="Nederlands",'NL+FR'!$A$212,'NL+FR'!$B$212)</f>
        <v>De meeste van dergelijke incidenten waren onschuldig: 1</v>
      </c>
      <c r="E73" s="136"/>
      <c r="F73" s="107"/>
      <c r="G73" s="147"/>
      <c r="H73" s="156"/>
    </row>
    <row r="74" spans="1:8" ht="39.950000000000003" customHeight="1" x14ac:dyDescent="0.2">
      <c r="A74" s="115"/>
      <c r="B74" s="115"/>
      <c r="C74" s="141"/>
      <c r="D74" s="3" t="str">
        <f>IF('Info + taal-langue'!$B$2="Nederlands",'NL+FR'!$A$213,'NL+FR'!$B$213)</f>
        <v>Meerdere van dergelijke incidenten kunnen beschouwd worden als ernstig: 2</v>
      </c>
      <c r="E74" s="136"/>
      <c r="F74" s="107"/>
      <c r="G74" s="147"/>
      <c r="H74" s="156"/>
    </row>
    <row r="75" spans="1:8" ht="39.950000000000003" customHeight="1" thickBot="1" x14ac:dyDescent="0.25">
      <c r="A75" s="116"/>
      <c r="B75" s="116"/>
      <c r="C75" s="142"/>
      <c r="D75" s="5" t="str">
        <f>IF('Info + taal-langue'!$B$2="Nederlands",'NL+FR'!$A$214,'NL+FR'!$B$214)</f>
        <v>Dergelijke incidenten zijn regelmatig van een ernstige aard: 3</v>
      </c>
      <c r="E75" s="137"/>
      <c r="F75" s="108"/>
      <c r="G75" s="148"/>
      <c r="H75" s="157"/>
    </row>
    <row r="76" spans="1:8" ht="56.1" customHeight="1" x14ac:dyDescent="0.2">
      <c r="A76" s="119" t="str">
        <f>IF('Info + taal-langue'!$B$2="Nederlands",'NL+FR'!$A$111,'NL+FR'!$B$111)</f>
        <v>9. Musculoskeletale aandoeningen (MSA: rugpijn, tendinitis, …)</v>
      </c>
      <c r="B76" s="120" t="str">
        <f>IF('Info + taal-langue'!$B$2="Nederlands",'NL+FR'!$A$124,'NL+FR'!$B$124)</f>
        <v>Raming van het aantal personen dat te kampen heeft met musculoskeletale aandoeningen</v>
      </c>
      <c r="C76" s="145">
        <f>'Data collection'!J33</f>
        <v>0</v>
      </c>
      <c r="D76" s="4" t="str">
        <f>IF('Info + taal-langue'!$B$2="Nederlands",'NL+FR'!$A$215,'NL+FR'!$B$215)</f>
        <v>Zijn er, voor zover u weet, momenteel in uw onderneming of afdeling / dienst / departement werknemers die te kampen hebben met musculoskeletale aandoeningen?</v>
      </c>
      <c r="E76" s="135" t="str">
        <f>IF('Info + taal-langue'!$B$2="Nederlands",'NL+FR'!$A$281,'NL+FR'!$B$281)</f>
        <v>Meer informatie</v>
      </c>
      <c r="F76" s="28"/>
      <c r="G76" s="146">
        <f>SUM(F77+F81)</f>
        <v>0</v>
      </c>
      <c r="H76" s="155" t="str">
        <f>IF('Info + taal-langue'!$B$2="Nederlands",'NL+FR'!$A$130,'NL+FR'!$B$130)</f>
        <v>9. MSA</v>
      </c>
    </row>
    <row r="77" spans="1:8" ht="39.950000000000003" customHeight="1" x14ac:dyDescent="0.2">
      <c r="A77" s="115"/>
      <c r="B77" s="112"/>
      <c r="C77" s="141"/>
      <c r="D77" s="3" t="str">
        <f>IF('Info + taal-langue'!$B$2="Nederlands",'NL+FR'!$A$216,'NL+FR'!$B$216)</f>
        <v>Geen enkele werknemer lijkt hiermee te maken te hebben: 0</v>
      </c>
      <c r="E77" s="136"/>
      <c r="F77" s="107">
        <v>0</v>
      </c>
      <c r="G77" s="147"/>
      <c r="H77" s="156"/>
    </row>
    <row r="78" spans="1:8" ht="39.950000000000003" customHeight="1" x14ac:dyDescent="0.2">
      <c r="A78" s="115"/>
      <c r="B78" s="112"/>
      <c r="C78" s="141"/>
      <c r="D78" s="3" t="str">
        <f>IF('Info + taal-langue'!$B$2="Nederlands",'NL+FR'!$A$217,'NL+FR'!$B$217)</f>
        <v>Enkele werknemers hebben last van musculoskeletale aandoeningen: 1</v>
      </c>
      <c r="E78" s="136"/>
      <c r="F78" s="107"/>
      <c r="G78" s="147"/>
      <c r="H78" s="156"/>
    </row>
    <row r="79" spans="1:8" ht="39.950000000000003" customHeight="1" x14ac:dyDescent="0.2">
      <c r="A79" s="115"/>
      <c r="B79" s="112"/>
      <c r="C79" s="141"/>
      <c r="D79" s="3" t="str">
        <f>IF('Info + taal-langue'!$B$2="Nederlands",'NL+FR'!$A$218,'NL+FR'!$B$218)</f>
        <v>Nogal wat werknemers hebben last van musculoskeletale aandoeningen: 2</v>
      </c>
      <c r="E79" s="136"/>
      <c r="F79" s="107"/>
      <c r="G79" s="147"/>
      <c r="H79" s="156"/>
    </row>
    <row r="80" spans="1:8" ht="39.950000000000003" customHeight="1" x14ac:dyDescent="0.2">
      <c r="A80" s="115"/>
      <c r="B80" s="112"/>
      <c r="C80" s="141"/>
      <c r="D80" s="4" t="str">
        <f>IF('Info + taal-langue'!$B$2="Nederlands",'NL+FR'!$A$219,'NL+FR'!$B$219)</f>
        <v>Hoe beoordeelt u het aantal musculoskeletale aandoeningen in uw onderneming of afdeling / dienst / departement, gegeven haar kenmerken en de sector waarin u actief bent?</v>
      </c>
      <c r="E80" s="136"/>
      <c r="F80" s="27"/>
      <c r="G80" s="147"/>
      <c r="H80" s="156"/>
    </row>
    <row r="81" spans="1:8" ht="39.950000000000003" customHeight="1" x14ac:dyDescent="0.2">
      <c r="A81" s="115"/>
      <c r="B81" s="112"/>
      <c r="C81" s="141"/>
      <c r="D81" s="3" t="str">
        <f>IF('Info + taal-langue'!$B$2="Nederlands",'NL+FR'!$A$220,'NL+FR'!$B$220)</f>
        <v>Wij vinden het aantal gunstig: 0</v>
      </c>
      <c r="E81" s="136"/>
      <c r="F81" s="107">
        <v>0</v>
      </c>
      <c r="G81" s="147"/>
      <c r="H81" s="156"/>
    </row>
    <row r="82" spans="1:8" ht="39.950000000000003" customHeight="1" x14ac:dyDescent="0.2">
      <c r="A82" s="115"/>
      <c r="B82" s="112"/>
      <c r="C82" s="141"/>
      <c r="D82" s="3" t="str">
        <f>IF('Info + taal-langue'!$B$2="Nederlands",'NL+FR'!$A$221,'NL+FR'!$B$221)</f>
        <v>Wij beschouwen het aantal als normaal/aanvaardbaar: 1</v>
      </c>
      <c r="E82" s="136"/>
      <c r="F82" s="107"/>
      <c r="G82" s="147"/>
      <c r="H82" s="156"/>
    </row>
    <row r="83" spans="1:8" ht="39.950000000000003" customHeight="1" thickBot="1" x14ac:dyDescent="0.25">
      <c r="A83" s="116"/>
      <c r="B83" s="113"/>
      <c r="C83" s="142"/>
      <c r="D83" s="5" t="str">
        <f>IF('Info + taal-langue'!$B$2="Nederlands",'NL+FR'!$A$222,'NL+FR'!$B$222)</f>
        <v>Wij vinden het aantal ongunstig: 2</v>
      </c>
      <c r="E83" s="137"/>
      <c r="F83" s="108"/>
      <c r="G83" s="148"/>
      <c r="H83" s="157"/>
    </row>
    <row r="84" spans="1:8" ht="105" customHeight="1" x14ac:dyDescent="0.2">
      <c r="A84" s="119" t="str">
        <f>IF('Info + taal-langue'!$B$2="Nederlands",'NL+FR'!$A$131,'NL+FR'!$B$131)</f>
        <v>10. Respect voor diversiteit in de onderneming</v>
      </c>
      <c r="B84" s="152"/>
      <c r="C84" s="4"/>
      <c r="D84" s="4" t="str">
        <f>IF('Info + taal-langue'!$B$2="Nederlands",'NL+FR'!$A$223,'NL+FR'!$B$223)</f>
        <v>Hebt u er weet van dat werknemers verschillend behandeld worden om reden van persoonskenmerken (ras, huidskleur, afkomst van de persoon, nationale of etnische oorsprong, nationaliteit, geslacht, seksuele geaardheid, burgerlijke stand, geboorte, leeftijd, rijkdom, religieuze of filosofische overtuiging, huidige of toekomstige gezondheidstoestand, handicap, taal, politieke overtuiging, fysieke dan wel genetische kenmerken of sociale afkomst)?</v>
      </c>
      <c r="E84" s="135" t="str">
        <f>IF('Info + taal-langue'!$B$2="Nederlands",'NL+FR'!$A$281,'NL+FR'!$B$281)</f>
        <v>Meer informatie</v>
      </c>
      <c r="F84" s="28"/>
      <c r="G84" s="146">
        <f>SUM(F85+F89)</f>
        <v>0</v>
      </c>
      <c r="H84" s="155" t="str">
        <f>IF('Info + taal-langue'!$B$2="Nederlands",'NL+FR'!$A$137,'NL+FR'!$B$137)</f>
        <v>10. DIVERSITEIT</v>
      </c>
    </row>
    <row r="85" spans="1:8" ht="39.950000000000003" customHeight="1" x14ac:dyDescent="0.2">
      <c r="A85" s="115"/>
      <c r="B85" s="153"/>
      <c r="C85" s="4"/>
      <c r="D85" s="3" t="str">
        <f>IF('Info + taal-langue'!$B$2="Nederlands",'NL+FR'!$A$224,'NL+FR'!$B$224)</f>
        <v>Naar ons weten wordt elke werknemer op dezelfde manier behandeld: 0</v>
      </c>
      <c r="E85" s="136"/>
      <c r="F85" s="107">
        <v>0</v>
      </c>
      <c r="G85" s="147"/>
      <c r="H85" s="156"/>
    </row>
    <row r="86" spans="1:8" ht="60" customHeight="1" x14ac:dyDescent="0.2">
      <c r="A86" s="115"/>
      <c r="B86" s="153"/>
      <c r="C86" s="4"/>
      <c r="D86" s="3" t="str">
        <f>IF('Info + taal-langue'!$B$2="Nederlands",'NL+FR'!$A$225,'NL+FR'!$B$225)</f>
        <v>Wij zijn er niet zeker van dat elke werknemer met een minder courante godsdienstige overtuiging, van een andere seksuele geaardheid, van vreemde afkomst, … in de praktijk altijd op dezelfde manier wordt behandeld als de andere collega’s: 1</v>
      </c>
      <c r="E86" s="136"/>
      <c r="F86" s="107"/>
      <c r="G86" s="147"/>
      <c r="H86" s="156"/>
    </row>
    <row r="87" spans="1:8" ht="62.1" customHeight="1" x14ac:dyDescent="0.2">
      <c r="A87" s="115"/>
      <c r="B87" s="153"/>
      <c r="C87" s="4"/>
      <c r="D87" s="3" t="str">
        <f>IF('Info + taal-langue'!$B$2="Nederlands",'NL+FR'!$A$226,'NL+FR'!$B$226)</f>
        <v>De onderneming of afdeling / dienst / departement maakt wel degelijk een onderscheid tussen werknemers op grond van kenmerken die niets te maken hebben met de arbeidsprestaties: 2</v>
      </c>
      <c r="E87" s="136"/>
      <c r="F87" s="107"/>
      <c r="G87" s="147"/>
      <c r="H87" s="156"/>
    </row>
    <row r="88" spans="1:8" ht="39.950000000000003" customHeight="1" x14ac:dyDescent="0.2">
      <c r="A88" s="115"/>
      <c r="B88" s="153"/>
      <c r="C88" s="4"/>
      <c r="D88" s="4" t="str">
        <f>IF('Info + taal-langue'!$B$2="Nederlands",'NL+FR'!$A$227,'NL+FR'!$B$227)</f>
        <v>Zaten er tussen de formele en informele verzoeken tot interventie die in de loop van het voorgaande jaar werden geformuleerd klachten die verwezen naar discriminatie?</v>
      </c>
      <c r="E88" s="136"/>
      <c r="F88" s="27"/>
      <c r="G88" s="147"/>
      <c r="H88" s="156"/>
    </row>
    <row r="89" spans="1:8" ht="39.950000000000003" customHeight="1" x14ac:dyDescent="0.2">
      <c r="A89" s="115"/>
      <c r="B89" s="153"/>
      <c r="C89" s="4"/>
      <c r="D89" s="3" t="str">
        <f>IF('Info + taal-langue'!$B$2="Nederlands",'NL+FR'!$A$228,'NL+FR'!$B$228)</f>
        <v>Neen: 0</v>
      </c>
      <c r="E89" s="136"/>
      <c r="F89" s="107">
        <v>0</v>
      </c>
      <c r="G89" s="147"/>
      <c r="H89" s="156"/>
    </row>
    <row r="90" spans="1:8" ht="39.950000000000003" customHeight="1" thickBot="1" x14ac:dyDescent="0.25">
      <c r="A90" s="116"/>
      <c r="B90" s="154"/>
      <c r="C90" s="6"/>
      <c r="D90" s="5" t="str">
        <f>IF('Info + taal-langue'!$B$2="Nederlands",'NL+FR'!$A$229,'NL+FR'!$B$229)</f>
        <v>Ja: 1</v>
      </c>
      <c r="E90" s="137"/>
      <c r="F90" s="108"/>
      <c r="G90" s="148"/>
      <c r="H90" s="157"/>
    </row>
    <row r="91" spans="1:8" ht="39.950000000000003" customHeight="1" x14ac:dyDescent="0.2">
      <c r="A91" s="119" t="str">
        <f>IF('Info + taal-langue'!$B$2="Nederlands",'NL+FR'!$A$132,'NL+FR'!$B$132)</f>
        <v>11. Functioneringsproblemen ten gevolge van middelengebruik op de werkvloer en maatregelen die in dit verband werden genomen</v>
      </c>
      <c r="B91" s="152"/>
      <c r="C91" s="4"/>
      <c r="D91" s="4" t="str">
        <f>IF('Info + taal-langue'!$B$2="Nederlands",'NL+FR'!$A$230,'NL+FR'!$B$230)</f>
        <v>Heeft uw onderneming of afdeling / dienst / departement in de loop van het voorgaande jaar te maken gehad met problemen inzake het gebruik van alcohol, drugs, medicatie, … bij het personeel?</v>
      </c>
      <c r="E91" s="135" t="str">
        <f>IF('Info + taal-langue'!$B$2="Nederlands",'NL+FR'!$A$281,'NL+FR'!$B$281)</f>
        <v>Meer informatie</v>
      </c>
      <c r="F91" s="28"/>
      <c r="G91" s="146">
        <f>SUM(F92+F96)</f>
        <v>0</v>
      </c>
      <c r="H91" s="155" t="str">
        <f>IF('Info + taal-langue'!$B$2="Nederlands",'NL+FR'!$A$138,'NL+FR'!$B$138)</f>
        <v>11. VERSLAVING</v>
      </c>
    </row>
    <row r="92" spans="1:8" ht="39.950000000000003" customHeight="1" x14ac:dyDescent="0.2">
      <c r="A92" s="115"/>
      <c r="B92" s="153"/>
      <c r="C92" s="4"/>
      <c r="D92" s="3" t="str">
        <f>IF('Info + taal-langue'!$B$2="Nederlands",'NL+FR'!$A$231,'NL+FR'!$B$231)</f>
        <v>De onderneming of afdeling / dienst / departement heeft hier geen problemen mee gehad: 0</v>
      </c>
      <c r="E92" s="136"/>
      <c r="F92" s="107">
        <v>0</v>
      </c>
      <c r="G92" s="147"/>
      <c r="H92" s="156"/>
    </row>
    <row r="93" spans="1:8" ht="39.950000000000003" customHeight="1" x14ac:dyDescent="0.2">
      <c r="A93" s="115"/>
      <c r="B93" s="153"/>
      <c r="C93" s="4"/>
      <c r="D93" s="3" t="str">
        <f>IF('Info + taal-langue'!$B$2="Nederlands",'NL+FR'!$A$232,'NL+FR'!$B$232)</f>
        <v>De onderneming of afdeling / dienst / departement heeft hiertegen enkele malen moeten optreden: 1</v>
      </c>
      <c r="E93" s="136"/>
      <c r="F93" s="107"/>
      <c r="G93" s="147"/>
      <c r="H93" s="156"/>
    </row>
    <row r="94" spans="1:8" ht="39.950000000000003" customHeight="1" x14ac:dyDescent="0.2">
      <c r="A94" s="115"/>
      <c r="B94" s="153"/>
      <c r="C94" s="4"/>
      <c r="D94" s="3" t="str">
        <f>IF('Info + taal-langue'!$B$2="Nederlands",'NL+FR'!$A$233,'NL+FR'!$B$233)</f>
        <v>De onderneming of afdeling / dienst / departement werd regelmatig geconfronteerd met deze problematiek: 2</v>
      </c>
      <c r="E94" s="136"/>
      <c r="F94" s="107"/>
      <c r="G94" s="147"/>
      <c r="H94" s="156"/>
    </row>
    <row r="95" spans="1:8" ht="39.950000000000003" customHeight="1" x14ac:dyDescent="0.2">
      <c r="A95" s="115"/>
      <c r="B95" s="153"/>
      <c r="C95" s="4"/>
      <c r="D95" s="4" t="str">
        <f>IF('Info + taal-langue'!$B$2="Nederlands",'NL+FR'!$A$234,'NL+FR'!$B$234)</f>
        <v>Houdt de onderneming rekening met het bestaan van een mogelijke problematiek van middelenmisbruik (alcohol, drugs, medicatie, …) bij het personeel?</v>
      </c>
      <c r="E95" s="136"/>
      <c r="F95" s="27"/>
      <c r="G95" s="147"/>
      <c r="H95" s="156"/>
    </row>
    <row r="96" spans="1:8" ht="39.950000000000003" customHeight="1" x14ac:dyDescent="0.2">
      <c r="A96" s="115"/>
      <c r="B96" s="153"/>
      <c r="C96" s="4"/>
      <c r="D96" s="3" t="str">
        <f>IF('Info + taal-langue'!$B$2="Nederlands",'NL+FR'!$A$235,'NL+FR'!$B$235)</f>
        <v>Er zijn maatregelen (intern beleid alcohol en andere drugs) voorzien voor het geval zich een dergelijk probleem zou voordoen: 0</v>
      </c>
      <c r="E96" s="136"/>
      <c r="F96" s="107">
        <v>0</v>
      </c>
      <c r="G96" s="147"/>
      <c r="H96" s="156"/>
    </row>
    <row r="97" spans="1:8" ht="39.950000000000003" customHeight="1" x14ac:dyDescent="0.2">
      <c r="A97" s="115"/>
      <c r="B97" s="153"/>
      <c r="C97" s="4"/>
      <c r="D97" s="3" t="str">
        <f>IF('Info + taal-langue'!$B$2="Nederlands",'NL+FR'!$A$236,'NL+FR'!$B$236)</f>
        <v>Hoewel er maatregelen voorzien zijn, wordt in het algemeen niet opgetreden wanneer het zou nodig zijn: 1</v>
      </c>
      <c r="E97" s="136"/>
      <c r="F97" s="107"/>
      <c r="G97" s="147"/>
      <c r="H97" s="156"/>
    </row>
    <row r="98" spans="1:8" ht="50.1" customHeight="1" thickBot="1" x14ac:dyDescent="0.25">
      <c r="A98" s="116"/>
      <c r="B98" s="154"/>
      <c r="C98" s="6"/>
      <c r="D98" s="5" t="str">
        <f>IF('Info + taal-langue'!$B$2="Nederlands",'NL+FR'!$A$237,'NL+FR'!$B$237)</f>
        <v>Naar ons weten bestaan er geen maatregelen voor het geval een werknemer zou te kampen hebben met een verslavingsprobleem: 2</v>
      </c>
      <c r="E98" s="137"/>
      <c r="F98" s="108"/>
      <c r="G98" s="148"/>
      <c r="H98" s="157"/>
    </row>
    <row r="99" spans="1:8" ht="42.95" customHeight="1" x14ac:dyDescent="0.2">
      <c r="A99" s="119" t="str">
        <f>IF('Info + taal-langue'!$B$2="Nederlands",'NL+FR'!$A$133,'NL+FR'!$B$133)</f>
        <v>12. Functioneren van de preventiedienst of van de persoon/personen met een opdracht op het vlak van de werkgebonden 
psychosociale risico’s</v>
      </c>
      <c r="B99" s="152"/>
      <c r="C99" s="4"/>
      <c r="D99" s="67" t="str">
        <f>IF('Info + taal-langue'!$B$2="Nederlands",'NL+FR'!$A$238,'NL+FR'!$B$238)</f>
        <v>Wordt de problematiek van de psychosociale belasting van de werknemers aangepakt via concrete acties op het terrein die ingekaderd zijn in een lange-termijnbeleid?</v>
      </c>
      <c r="E99" s="132" t="str">
        <f>IF('Info + taal-langue'!$B$2="Nederlands",'NL+FR'!$A$281,'NL+FR'!$B$281)</f>
        <v>Meer informatie</v>
      </c>
      <c r="F99" s="28"/>
      <c r="G99" s="146">
        <f>SUM(F100)</f>
        <v>0</v>
      </c>
      <c r="H99" s="155" t="str">
        <f>IF('Info + taal-langue'!$B$2="Nederlands",'NL+FR'!$A$140,'NL+FR'!$B$140)</f>
        <v>13. PREVENTIEDIENST PSY</v>
      </c>
    </row>
    <row r="100" spans="1:8" ht="48.95" customHeight="1" x14ac:dyDescent="0.2">
      <c r="A100" s="115"/>
      <c r="B100" s="153"/>
      <c r="C100" s="4"/>
      <c r="D100" s="33" t="str">
        <f>IF('Info + taal-langue'!$B$2="Nederlands",'NL+FR'!$A$239,'NL+FR'!$B$239)</f>
        <v>Er is één persoon of dienst die verantwoordelijk is voor deze problematiek. Deze wordt ondersteund door een werkgroep die 
acties op lange termijn aanstuurt: 0</v>
      </c>
      <c r="E100" s="133"/>
      <c r="F100" s="107">
        <v>0</v>
      </c>
      <c r="G100" s="147"/>
      <c r="H100" s="156"/>
    </row>
    <row r="101" spans="1:8" ht="39.950000000000003" customHeight="1" x14ac:dyDescent="0.2">
      <c r="A101" s="115"/>
      <c r="B101" s="153"/>
      <c r="C101" s="4"/>
      <c r="D101" s="33" t="str">
        <f>IF('Info + taal-langue'!$B$2="Nederlands",'NL+FR'!$A$240,'NL+FR'!$B$240)</f>
        <v>Er is één persoon of dienst die verantwoordelijk is voor deze problematiek; deze onderneemt regelmatig acties op dit vlak: 1</v>
      </c>
      <c r="E101" s="133"/>
      <c r="F101" s="107"/>
      <c r="G101" s="147"/>
      <c r="H101" s="156"/>
    </row>
    <row r="102" spans="1:8" ht="39.950000000000003" customHeight="1" x14ac:dyDescent="0.2">
      <c r="A102" s="115"/>
      <c r="B102" s="153"/>
      <c r="C102" s="4"/>
      <c r="D102" s="33" t="str">
        <f>IF('Info + taal-langue'!$B$2="Nederlands",'NL+FR'!$A$241,'NL+FR'!$B$241)</f>
        <v>Eén of meerdere personen zijn daar regelmatig mee bezig, maar tot nog toe heeft dat niet geleid tot acties op de langere termijn: 2</v>
      </c>
      <c r="E102" s="133"/>
      <c r="F102" s="107"/>
      <c r="G102" s="147"/>
      <c r="H102" s="156"/>
    </row>
    <row r="103" spans="1:8" ht="42" customHeight="1" x14ac:dyDescent="0.2">
      <c r="A103" s="115"/>
      <c r="B103" s="153"/>
      <c r="C103" s="4"/>
      <c r="D103" s="33" t="str">
        <f>IF('Info + taal-langue'!$B$2="Nederlands",'NL+FR'!$A$242,'NL+FR'!$B$242)</f>
        <v>Meerdere personen zijn daar soms wel mee bezig maar het gebeurt allemaal weinig gecoördineerd en resultaatsgericht: 3</v>
      </c>
      <c r="E103" s="133"/>
      <c r="F103" s="107"/>
      <c r="G103" s="147"/>
      <c r="H103" s="156"/>
    </row>
    <row r="104" spans="1:8" ht="39.950000000000003" customHeight="1" thickBot="1" x14ac:dyDescent="0.25">
      <c r="A104" s="116"/>
      <c r="B104" s="154"/>
      <c r="C104" s="6"/>
      <c r="D104" s="60" t="str">
        <f>IF('Info + taal-langue'!$B$2="Nederlands",'NL+FR'!$A$243,'NL+FR'!$B$243)</f>
        <v>Niemand houdt zich hiermee duidelijk bezig: 4</v>
      </c>
      <c r="E104" s="134"/>
      <c r="F104" s="108"/>
      <c r="G104" s="148"/>
      <c r="H104" s="157"/>
    </row>
    <row r="105" spans="1:8" ht="80.099999999999994" customHeight="1" x14ac:dyDescent="0.2">
      <c r="A105" s="119" t="str">
        <f>IF('Info + taal-langue'!$B$2="Nederlands",'NL+FR'!$A$134,'NL+FR'!$B$134)</f>
        <v>13. Sociaal overleg rond de psychosociale risico’s</v>
      </c>
      <c r="B105" s="152"/>
      <c r="C105" s="4"/>
      <c r="D105" s="4" t="str">
        <f>IF('Info + taal-langue'!$B$2="Nederlands",'NL+FR'!$A$244,'NL+FR'!$B$244)</f>
        <v>In welke mate worden de psychosociale risico’s en de maatregelen die op dit vlak worden overwogen besproken in de schoot van de vergaderingen van het CPBW, de ondernemingsraad of de syndicale delegatie? Indien geen van deze drie instanties bestaan: in welke mate komt deze problematiek aan bod in de diverse vergaderingen met de werknemers?</v>
      </c>
      <c r="E105" s="135" t="str">
        <f>IF('Info + taal-langue'!$B$2="Nederlands",'NL+FR'!$A$281,'NL+FR'!$B$281)</f>
        <v>Meer informatie</v>
      </c>
      <c r="F105" s="28"/>
      <c r="G105" s="146">
        <f>SUM(F106,F110)</f>
        <v>0</v>
      </c>
      <c r="H105" s="155" t="str">
        <f>IF('Info + taal-langue'!$B$2="Nederlands",'NL+FR'!$A$139,'NL+FR'!$B$139)</f>
        <v>12. SOCIAAL OVERLEG PSY</v>
      </c>
    </row>
    <row r="106" spans="1:8" ht="39.950000000000003" customHeight="1" x14ac:dyDescent="0.2">
      <c r="A106" s="115"/>
      <c r="B106" s="153"/>
      <c r="C106" s="4"/>
      <c r="D106" s="3" t="str">
        <f>IF('Info + taal-langue'!$B$2="Nederlands",'NL+FR'!$A$245,'NL+FR'!$B$245)</f>
        <v>Regelmatig: 0</v>
      </c>
      <c r="E106" s="136"/>
      <c r="F106" s="107">
        <v>0</v>
      </c>
      <c r="G106" s="147"/>
      <c r="H106" s="156"/>
    </row>
    <row r="107" spans="1:8" ht="39.950000000000003" customHeight="1" x14ac:dyDescent="0.2">
      <c r="A107" s="115"/>
      <c r="B107" s="153"/>
      <c r="C107" s="4"/>
      <c r="D107" s="3" t="str">
        <f>IF('Info + taal-langue'!$B$2="Nederlands",'NL+FR'!$A$246,'NL+FR'!$B$246)</f>
        <v>Af en toe: 1</v>
      </c>
      <c r="E107" s="136"/>
      <c r="F107" s="107"/>
      <c r="G107" s="147"/>
      <c r="H107" s="156"/>
    </row>
    <row r="108" spans="1:8" ht="39.950000000000003" customHeight="1" x14ac:dyDescent="0.2">
      <c r="A108" s="115"/>
      <c r="B108" s="153"/>
      <c r="C108" s="4"/>
      <c r="D108" s="3" t="str">
        <f>IF('Info + taal-langue'!$B$2="Nederlands",'NL+FR'!$A$247,'NL+FR'!$B$247)</f>
        <v>Zelden of nooit: 2</v>
      </c>
      <c r="E108" s="136"/>
      <c r="F108" s="107"/>
      <c r="G108" s="147"/>
      <c r="H108" s="156"/>
    </row>
    <row r="109" spans="1:8" ht="39.950000000000003" customHeight="1" x14ac:dyDescent="0.2">
      <c r="A109" s="115"/>
      <c r="B109" s="153"/>
      <c r="C109" s="4"/>
      <c r="D109" s="4" t="str">
        <f>IF('Info + taal-langue'!$B$2="Nederlands",'NL+FR'!$A$248,'NL+FR'!$B$248)</f>
        <v>In welke mate komt de problematiek van de psychosociale risico’s op de agenda van deze vergaderingen?</v>
      </c>
      <c r="E109" s="136"/>
      <c r="F109" s="29"/>
      <c r="G109" s="147"/>
      <c r="H109" s="156"/>
    </row>
    <row r="110" spans="1:8" ht="39.950000000000003" customHeight="1" x14ac:dyDescent="0.2">
      <c r="A110" s="115"/>
      <c r="B110" s="153"/>
      <c r="C110" s="4"/>
      <c r="D110" s="3" t="str">
        <f>IF('Info + taal-langue'!$B$2="Nederlands",'NL+FR'!$A$249,'NL+FR'!$B$249)</f>
        <v>We gaan het daar de komende maanden zeker over hebben: 0</v>
      </c>
      <c r="E110" s="136"/>
      <c r="F110" s="107">
        <v>0</v>
      </c>
      <c r="G110" s="147"/>
      <c r="H110" s="156"/>
    </row>
    <row r="111" spans="1:8" ht="39.950000000000003" customHeight="1" thickBot="1" x14ac:dyDescent="0.25">
      <c r="A111" s="116"/>
      <c r="B111" s="154"/>
      <c r="C111" s="6"/>
      <c r="D111" s="5" t="str">
        <f>IF('Info + taal-langue'!$B$2="Nederlands",'NL+FR'!$A$250,'NL+FR'!$B$250)</f>
        <v>Het is momenteel niet voorzien dat we hierover gaan praten: 1</v>
      </c>
      <c r="E111" s="137"/>
      <c r="F111" s="108"/>
      <c r="G111" s="148"/>
      <c r="H111" s="157"/>
    </row>
    <row r="112" spans="1:8" ht="60.95" customHeight="1" x14ac:dyDescent="0.2">
      <c r="A112" s="119" t="str">
        <f>IF('Info + taal-langue'!$B$2="Nederlands",'NL+FR'!$A$135,'NL+FR'!$B$135)</f>
        <v>14. Opleidingen en sensibiliserende acties met betrekking tot de psychosociale risico’s</v>
      </c>
      <c r="B112" s="152"/>
      <c r="C112" s="4"/>
      <c r="D112" s="4" t="str">
        <f>IF('Info + taal-langue'!$B$2="Nederlands",'NL+FR'!$A$251,'NL+FR'!$B$251)</f>
        <v>Hebben de werknemers van uw onderneming of afdeling / dienst / departement opleidingen kunnen volgen of werden zij benaderd door middel van sensibiliserende acties die rechtstreeks of onrechtstreeks verwijzen naar de psychosociale risico’s?</v>
      </c>
      <c r="E112" s="135" t="str">
        <f>IF('Info + taal-langue'!$B$2="Nederlands",'NL+FR'!$A$281,'NL+FR'!$B$281)</f>
        <v>Meer informatie</v>
      </c>
      <c r="F112" s="28"/>
      <c r="G112" s="146">
        <f>SUM(F113+F119)</f>
        <v>0</v>
      </c>
      <c r="H112" s="155" t="str">
        <f>IF('Info + taal-langue'!$B$2="Nederlands",'NL+FR'!$A$141,'NL+FR'!$B$141)</f>
        <v>14. OPLEIDINGEN PSY</v>
      </c>
    </row>
    <row r="113" spans="1:8" ht="39.950000000000003" customHeight="1" x14ac:dyDescent="0.2">
      <c r="A113" s="115"/>
      <c r="B113" s="153"/>
      <c r="C113" s="4"/>
      <c r="D113" s="3" t="str">
        <f>IF('Info + taal-langue'!$B$2="Nederlands",'NL+FR'!$A$252,'NL+FR'!$B$252)</f>
        <v>Ja, dergelijke acties worden regelmatig georganiseerd: 0</v>
      </c>
      <c r="E113" s="136"/>
      <c r="F113" s="107">
        <v>0</v>
      </c>
      <c r="G113" s="147"/>
      <c r="H113" s="156"/>
    </row>
    <row r="114" spans="1:8" ht="39.950000000000003" customHeight="1" x14ac:dyDescent="0.2">
      <c r="A114" s="115"/>
      <c r="B114" s="153"/>
      <c r="C114" s="4"/>
      <c r="D114" s="3" t="str">
        <f t="array" ref="D114">IF('Info + taal-langue'!$B$2="Nederlands",'NL+FR'!$A$253,'NL+FR'!$B$253)</f>
        <v>Die dingen werden wel eens georganiseerd, maar er zit geen echte systematiek in: 1</v>
      </c>
      <c r="E114" s="136"/>
      <c r="F114" s="107"/>
      <c r="G114" s="147"/>
      <c r="H114" s="156"/>
    </row>
    <row r="115" spans="1:8" ht="39.950000000000003" customHeight="1" x14ac:dyDescent="0.2">
      <c r="A115" s="115"/>
      <c r="B115" s="153"/>
      <c r="C115" s="4"/>
      <c r="D115" s="3" t="str">
        <f>IF('Info + taal-langue'!$B$2="Nederlands",'NL+FR'!$A$254,'NL+FR'!$B$254)</f>
        <v>Dit is ooit één keer gebeurd, nog niet zo lang geleden: 2</v>
      </c>
      <c r="E115" s="136"/>
      <c r="F115" s="107"/>
      <c r="G115" s="147"/>
      <c r="H115" s="156"/>
    </row>
    <row r="116" spans="1:8" ht="39.950000000000003" customHeight="1" x14ac:dyDescent="0.2">
      <c r="A116" s="115"/>
      <c r="B116" s="153"/>
      <c r="C116" s="4"/>
      <c r="D116" s="3" t="str">
        <f>IF('Info + taal-langue'!$B$2="Nederlands",'NL+FR'!$A$255,'NL+FR'!$B$255)</f>
        <v>Dit is ooit één keer gebeurd, maar dat is toch al meer dan een paar jaar geleden: 3</v>
      </c>
      <c r="E116" s="136"/>
      <c r="F116" s="107"/>
      <c r="G116" s="147"/>
      <c r="H116" s="156"/>
    </row>
    <row r="117" spans="1:8" ht="39.950000000000003" customHeight="1" x14ac:dyDescent="0.2">
      <c r="A117" s="115"/>
      <c r="B117" s="153"/>
      <c r="C117" s="4"/>
      <c r="D117" s="3" t="str">
        <f>IF('Info + taal-langue'!$B$2="Nederlands",'NL+FR'!$A$256,'NL+FR'!$B$256)</f>
        <v>Neen, van dit soort acties is nog nooit sprake geweest in onze onderneming: 4</v>
      </c>
      <c r="E117" s="136"/>
      <c r="F117" s="107"/>
      <c r="G117" s="147"/>
      <c r="H117" s="156"/>
    </row>
    <row r="118" spans="1:8" ht="39.950000000000003" customHeight="1" x14ac:dyDescent="0.2">
      <c r="A118" s="115"/>
      <c r="B118" s="153"/>
      <c r="C118" s="4"/>
      <c r="D118" s="4" t="str">
        <f>IF('Info + taal-langue'!$B$2="Nederlands",'NL+FR'!$A$257,'NL+FR'!$B$257)</f>
        <v>Worden de leden van de hiërarchische lijn gesensibiliseerd over de problematiek van de psychosociale risico’s?</v>
      </c>
      <c r="E118" s="136"/>
      <c r="F118" s="29"/>
      <c r="G118" s="147"/>
      <c r="H118" s="156"/>
    </row>
    <row r="119" spans="1:8" ht="39.950000000000003" customHeight="1" x14ac:dyDescent="0.2">
      <c r="A119" s="115"/>
      <c r="B119" s="153"/>
      <c r="C119" s="4"/>
      <c r="D119" s="3" t="str">
        <f>IF('Info + taal-langue'!$B$2="Nederlands",'NL+FR'!$A$258,'NL+FR'!$B$258)</f>
        <v>Hierover werden er al opleidingen georganiseerd. Deze worden bovendien regelmatig herhaald: 0</v>
      </c>
      <c r="E119" s="136"/>
      <c r="F119" s="107">
        <v>0</v>
      </c>
      <c r="G119" s="147"/>
      <c r="H119" s="156"/>
    </row>
    <row r="120" spans="1:8" ht="39.950000000000003" customHeight="1" x14ac:dyDescent="0.2">
      <c r="A120" s="115"/>
      <c r="B120" s="153"/>
      <c r="C120" s="4"/>
      <c r="D120" s="3" t="str">
        <f>IF('Info + taal-langue'!$B$2="Nederlands",'NL+FR'!$A$259,'NL+FR'!$B$259)</f>
        <v>Binnenkort wordt hierover een opleidingssessie georganiseerd: 1</v>
      </c>
      <c r="E120" s="136"/>
      <c r="F120" s="107"/>
      <c r="G120" s="147"/>
      <c r="H120" s="156"/>
    </row>
    <row r="121" spans="1:8" ht="39.950000000000003" customHeight="1" thickBot="1" x14ac:dyDescent="0.25">
      <c r="A121" s="116"/>
      <c r="B121" s="154"/>
      <c r="C121" s="6"/>
      <c r="D121" s="5" t="str">
        <f>IF('Info + taal-langue'!$B$2="Nederlands",'NL+FR'!$A$260,'NL+FR'!$B$260)</f>
        <v>Er is nooit sprake van geweest om zo’n opleiding voor de leden van de hiërarchische lijn te organiseren: 2</v>
      </c>
      <c r="E121" s="137"/>
      <c r="F121" s="108"/>
      <c r="G121" s="148"/>
      <c r="H121" s="157"/>
    </row>
    <row r="122" spans="1:8" ht="42.95" customHeight="1" x14ac:dyDescent="0.2">
      <c r="A122" s="119" t="str">
        <f>IF('Info + taal-langue'!$B$2="Nederlands",'NL+FR'!$A$136,'NL+FR'!$B$136)</f>
        <v>15. Bestaan van een actieplan ter bestrijding van de psychosociale risico’s</v>
      </c>
      <c r="B122" s="152"/>
      <c r="C122" s="34"/>
      <c r="D122" s="4" t="str">
        <f>IF('Info + taal-langue'!$B$2="Nederlands",'NL+FR'!$A$261,'NL+FR'!$B$261)</f>
        <v>Bestaat er een actieplan met betrekking tot de voorkoming en bestrijding van psychosociale risico’s waarvan de uitvoering wordt opgevolgd?</v>
      </c>
      <c r="E122" s="135" t="str">
        <f>IF('Info + taal-langue'!$B$2="Nederlands",'NL+FR'!$A$281,'NL+FR'!$B$281)</f>
        <v>Meer informatie</v>
      </c>
      <c r="F122" s="28"/>
      <c r="G122" s="146">
        <f>F123</f>
        <v>0</v>
      </c>
      <c r="H122" s="155" t="str">
        <f>IF('Info + taal-langue'!$B$2="Nederlands",'NL+FR'!$A$142,'NL+FR'!$B$142)</f>
        <v>15. ACTIEPLAN PSY</v>
      </c>
    </row>
    <row r="123" spans="1:8" ht="39.950000000000003" customHeight="1" x14ac:dyDescent="0.2">
      <c r="A123" s="115"/>
      <c r="B123" s="153"/>
      <c r="C123" s="4"/>
      <c r="D123" s="3" t="str">
        <f>IF('Info + taal-langue'!$B$2="Nederlands",'NL+FR'!$A$262,'NL+FR'!$B$262)</f>
        <v>Een dergelijk actieplan bestaat. Het leidt tot acties, waarvan de uitvoering wordt opgevolgd: 0</v>
      </c>
      <c r="E123" s="136"/>
      <c r="F123" s="107">
        <v>0</v>
      </c>
      <c r="G123" s="147"/>
      <c r="H123" s="156"/>
    </row>
    <row r="124" spans="1:8" ht="39.950000000000003" customHeight="1" x14ac:dyDescent="0.2">
      <c r="A124" s="115"/>
      <c r="B124" s="153"/>
      <c r="C124" s="4"/>
      <c r="D124" s="3" t="str">
        <f>IF('Info + taal-langue'!$B$2="Nederlands",'NL+FR'!$A$263,'NL+FR'!$B$263)</f>
        <v>Een dergelijk actieplan werd uitgewerkt maar de uitvoering ervan wordt niet echt opgevolgd: 1</v>
      </c>
      <c r="E124" s="136"/>
      <c r="F124" s="107"/>
      <c r="G124" s="147"/>
      <c r="H124" s="156"/>
    </row>
    <row r="125" spans="1:8" ht="45.95" customHeight="1" x14ac:dyDescent="0.2">
      <c r="A125" s="115"/>
      <c r="B125" s="153"/>
      <c r="C125" s="4"/>
      <c r="D125" s="3" t="str">
        <f>IF('Info + taal-langue'!$B$2="Nederlands",'NL+FR'!$A$264,'NL+FR'!$B$264)</f>
        <v>Er bestaat geen actieplan ter bestrijding van de psychosociale risico’s, hoewel er wel een risicoanalyse op dit vlak werd uitgevoerd: 2</v>
      </c>
      <c r="E125" s="136"/>
      <c r="F125" s="107"/>
      <c r="G125" s="147"/>
      <c r="H125" s="156"/>
    </row>
    <row r="126" spans="1:8" ht="53.1" customHeight="1" thickBot="1" x14ac:dyDescent="0.25">
      <c r="A126" s="116"/>
      <c r="B126" s="154"/>
      <c r="C126" s="6"/>
      <c r="D126" s="3" t="str">
        <f t="array" ref="D126">IF('Info + taal-langue'!$B$2="Nederlands",'NL+FR'!$A$265,'NL+FR'!$B$265)</f>
        <v>Er bestaat geen actieplan ter bestrijding van de psychosociale risico’s in de onderneming en er werd in de loop van de laatste jaren ook geen risicoanalyse op dit vlak uitgevoerd: 3</v>
      </c>
      <c r="E126" s="137"/>
      <c r="F126" s="107"/>
      <c r="G126" s="147"/>
      <c r="H126" s="157"/>
    </row>
    <row r="127" spans="1:8" ht="39.950000000000003" customHeight="1" thickBot="1" x14ac:dyDescent="0.25">
      <c r="D127" s="7" t="str">
        <f>IF('Info + taal-langue'!$B$2="Nederlands",'NL+FR'!$A$59,'NL+FR'!$B$59)</f>
        <v>TOTAALSCORE</v>
      </c>
      <c r="E127" s="31"/>
      <c r="F127" s="8"/>
      <c r="G127" s="59">
        <f>SUM(G4:G126)</f>
        <v>0</v>
      </c>
    </row>
    <row r="128" spans="1:8" ht="39.950000000000003" customHeight="1" thickBot="1" x14ac:dyDescent="0.25"/>
    <row r="129" spans="7:9" ht="40.35" customHeight="1" thickBot="1" x14ac:dyDescent="0.25">
      <c r="G129" s="20" t="str">
        <f>IF('Info + taal-langue'!$B$2="Nederlands",'NL+FR'!$A$266,'NL+FR'!$B$266)</f>
        <v xml:space="preserve">Van 0 tot 19: </v>
      </c>
      <c r="H129" s="21" t="str">
        <f>IF('Info + taal-langue'!$B$2="Nederlands",'NL+FR'!$A$268,'NL+FR'!$B$268)</f>
        <v>Van 20 tot 39:</v>
      </c>
      <c r="I129" s="22" t="str">
        <f>IF('Info + taal-langue'!$B$2="Nederlands",'NL+FR'!$A$270,'NL+FR'!$B$270)</f>
        <v>Van 40 tot 65:</v>
      </c>
    </row>
    <row r="130" spans="7:9" ht="210" customHeight="1" thickBot="1" x14ac:dyDescent="0.25">
      <c r="G130" s="23" t="str">
        <f>IF('Info + taal-langue'!$B$2="Nederlands",'NL+FR'!$A$267,'NL+FR'!$B$267)</f>
        <v>U zit in het groen. Blijf evenwel de evolutie van de indicatoren opvolgen. Indien u 1 of 2 Knipperlichten heeft, besteed hier dan prioritair aandacht aan. Aan het voorkomen van psychosociale risico’s moet er elke dag gewerkt worden. Wij raden u aan om 
volgend jaar deze tabel opnieuw in te vullen.</v>
      </c>
      <c r="H130" s="24" t="str">
        <f>IF('Info + taal-langue'!$B$2="Nederlands",'NL+FR'!$A$269,'NL+FR'!$B$269)</f>
        <v>U zit in het oranje. Wij raden u aan om de “Gids voor de preventie van psychosociale risico’s op het werk” (raadpleegbaar via https://www.werk.belgie.be/nl/publicaties/gids-voor-de-preventie-van-psychosociale-risicos-op-het-werk) te lezen, een grondige risicoanalyse op dit vlak uit te voeren en een actieplan uit te werken. Schenk daarbij vooral aandacht aan de problematische Knipperlichten. 
Vergeet niet deze tabel volgend jaar opnieuw in te vullen!</v>
      </c>
      <c r="I130" s="25" t="str">
        <f>IF('Info + taal-langue'!$B$2="Nederlands",'NL+FR'!$A$271,'NL+FR'!$B$271)</f>
        <v>U zit in het rood. Het is hoog tijd om de “Gids voor de preventie van psychosociale risico’s” (raadpleegbaar via https://www.werk.belgie.be/nl/publicaties/gids-voor-de-preventie-van-psychosociale-risicos-op-het-werk) door te nemen en een grondige analyse uit te voeren op het vlak van de psychosociale risico’s! 
Het is belangrijk hieraan een actieplan te verbinden. Wij raden u aan om u in deze problematiek te laten bijstaan door deskundige personen, zoals een preventieadviseur-psychosociale aspecten, de arbeidsarts of andere deskundigen. U kan gebruik maken van de instrumenten die aangeboden worden op de website van FOD Werkgelegenheid, Arbeid en Sociaal Overleg.
www.werk.belgie.be</v>
      </c>
    </row>
  </sheetData>
  <mergeCells count="120">
    <mergeCell ref="G1:G3"/>
    <mergeCell ref="H1:H3"/>
    <mergeCell ref="A4:A11"/>
    <mergeCell ref="C4:C11"/>
    <mergeCell ref="E4:E11"/>
    <mergeCell ref="G4:G11"/>
    <mergeCell ref="H4:H11"/>
    <mergeCell ref="B5:B11"/>
    <mergeCell ref="F5:F7"/>
    <mergeCell ref="F9:F11"/>
    <mergeCell ref="A12:A23"/>
    <mergeCell ref="B12:B19"/>
    <mergeCell ref="C12:C19"/>
    <mergeCell ref="E12:E23"/>
    <mergeCell ref="A1:A3"/>
    <mergeCell ref="B1:B3"/>
    <mergeCell ref="D1:D3"/>
    <mergeCell ref="A24:A31"/>
    <mergeCell ref="B24:B31"/>
    <mergeCell ref="C24:C31"/>
    <mergeCell ref="E24:E31"/>
    <mergeCell ref="G24:G31"/>
    <mergeCell ref="H24:H31"/>
    <mergeCell ref="F25:F27"/>
    <mergeCell ref="F29:F31"/>
    <mergeCell ref="G12:G23"/>
    <mergeCell ref="H12:H23"/>
    <mergeCell ref="F13:F15"/>
    <mergeCell ref="F17:F19"/>
    <mergeCell ref="B20:B23"/>
    <mergeCell ref="C20:C23"/>
    <mergeCell ref="F21:F23"/>
    <mergeCell ref="A48:A51"/>
    <mergeCell ref="B48:B51"/>
    <mergeCell ref="C48:C51"/>
    <mergeCell ref="E48:E51"/>
    <mergeCell ref="G48:G51"/>
    <mergeCell ref="H48:H51"/>
    <mergeCell ref="F49:F51"/>
    <mergeCell ref="A32:A47"/>
    <mergeCell ref="B32:B47"/>
    <mergeCell ref="C32:C47"/>
    <mergeCell ref="E32:E47"/>
    <mergeCell ref="G32:G47"/>
    <mergeCell ref="H32:H47"/>
    <mergeCell ref="F33:F35"/>
    <mergeCell ref="F37:F39"/>
    <mergeCell ref="F41:F43"/>
    <mergeCell ref="F45:F47"/>
    <mergeCell ref="A57:A65"/>
    <mergeCell ref="B57:B65"/>
    <mergeCell ref="C57:C65"/>
    <mergeCell ref="E57:E65"/>
    <mergeCell ref="G57:G65"/>
    <mergeCell ref="H57:H65"/>
    <mergeCell ref="F58:F61"/>
    <mergeCell ref="F63:F65"/>
    <mergeCell ref="A52:A56"/>
    <mergeCell ref="B52:B56"/>
    <mergeCell ref="C52:C56"/>
    <mergeCell ref="E52:E56"/>
    <mergeCell ref="G52:G56"/>
    <mergeCell ref="H52:H56"/>
    <mergeCell ref="F53:F56"/>
    <mergeCell ref="A76:A83"/>
    <mergeCell ref="B76:B83"/>
    <mergeCell ref="C76:C83"/>
    <mergeCell ref="E76:E83"/>
    <mergeCell ref="G76:G83"/>
    <mergeCell ref="H76:H83"/>
    <mergeCell ref="F77:F79"/>
    <mergeCell ref="F81:F83"/>
    <mergeCell ref="A66:A75"/>
    <mergeCell ref="B66:B75"/>
    <mergeCell ref="C66:C75"/>
    <mergeCell ref="E66:E75"/>
    <mergeCell ref="G66:G75"/>
    <mergeCell ref="H66:H75"/>
    <mergeCell ref="F67:F70"/>
    <mergeCell ref="F72:F75"/>
    <mergeCell ref="A91:A98"/>
    <mergeCell ref="B91:B98"/>
    <mergeCell ref="E91:E98"/>
    <mergeCell ref="G91:G98"/>
    <mergeCell ref="H91:H98"/>
    <mergeCell ref="F92:F94"/>
    <mergeCell ref="F96:F98"/>
    <mergeCell ref="A84:A90"/>
    <mergeCell ref="B84:B90"/>
    <mergeCell ref="E84:E90"/>
    <mergeCell ref="G84:G90"/>
    <mergeCell ref="H84:H90"/>
    <mergeCell ref="F85:F87"/>
    <mergeCell ref="F89:F90"/>
    <mergeCell ref="A105:A111"/>
    <mergeCell ref="B105:B111"/>
    <mergeCell ref="E105:E111"/>
    <mergeCell ref="G105:G111"/>
    <mergeCell ref="H105:H111"/>
    <mergeCell ref="F106:F108"/>
    <mergeCell ref="F110:F111"/>
    <mergeCell ref="A99:A104"/>
    <mergeCell ref="B99:B104"/>
    <mergeCell ref="E99:E104"/>
    <mergeCell ref="G99:G104"/>
    <mergeCell ref="H99:H104"/>
    <mergeCell ref="F100:F104"/>
    <mergeCell ref="A122:A126"/>
    <mergeCell ref="B122:B126"/>
    <mergeCell ref="E122:E126"/>
    <mergeCell ref="G122:G126"/>
    <mergeCell ref="H122:H126"/>
    <mergeCell ref="F123:F126"/>
    <mergeCell ref="A112:A121"/>
    <mergeCell ref="B112:B121"/>
    <mergeCell ref="E112:E121"/>
    <mergeCell ref="G112:G121"/>
    <mergeCell ref="H112:H121"/>
    <mergeCell ref="F113:F117"/>
    <mergeCell ref="F119:F121"/>
  </mergeCells>
  <conditionalFormatting sqref="G127">
    <cfRule type="cellIs" dxfId="66" priority="1" operator="greaterThanOrEqual">
      <formula>40</formula>
    </cfRule>
    <cfRule type="cellIs" dxfId="65" priority="2" operator="between">
      <formula>20</formula>
      <formula>39</formula>
    </cfRule>
    <cfRule type="cellIs" dxfId="64" priority="3" operator="lessThanOrEqual">
      <formula>19</formula>
    </cfRule>
    <cfRule type="cellIs" dxfId="63" priority="4" operator="between">
      <formula>19</formula>
      <formula>40</formula>
    </cfRule>
    <cfRule type="cellIs" dxfId="62" priority="5" operator="greaterThan">
      <formula>39</formula>
    </cfRule>
    <cfRule type="cellIs" dxfId="61" priority="6" operator="lessThan">
      <formula>20</formula>
    </cfRule>
    <cfRule type="colorScale" priority="7">
      <colorScale>
        <cfvo type="num" val="0"/>
        <cfvo type="num" val="65"/>
        <color rgb="FFFF7128"/>
        <color rgb="FFFFEF9C"/>
      </colorScale>
    </cfRule>
    <cfRule type="aboveAverage" dxfId="60" priority="8" aboveAverage="0"/>
    <cfRule type="colorScale" priority="9">
      <colorScale>
        <cfvo type="min"/>
        <cfvo type="percentile" val="50"/>
        <cfvo type="max"/>
        <color rgb="FFF8696B"/>
        <color rgb="FFFFEB84"/>
        <color rgb="FF63BE7B"/>
      </colorScale>
    </cfRule>
  </conditionalFormatting>
  <hyperlinks>
    <hyperlink ref="E4" location="Interpretation!A2" display="Interpretation!A2"/>
    <hyperlink ref="E5" location="Interpretation!A2" display="Interpretation!A2"/>
    <hyperlink ref="E6" location="Interpretation!A2" display="Interpretation!A2"/>
    <hyperlink ref="E7" location="Interpretation!A2" display="Interpretation!A2"/>
    <hyperlink ref="E8" location="Interpretation!A2" display="Interpretation!A2"/>
    <hyperlink ref="E9" location="Interpretation!A2" display="Interpretation!A2"/>
    <hyperlink ref="E10" location="Interpretation!A2" display="Interpretation!A2"/>
    <hyperlink ref="E11" location="Interpretation!A2" display="Interpretation!A2"/>
    <hyperlink ref="E12" location="Interpretation!A3" display="Interpretation!A3"/>
    <hyperlink ref="E13" location="Interpretation!A3" display="Interpretation!A3"/>
    <hyperlink ref="E14" location="Interpretation!A3" display="Interpretation!A3"/>
    <hyperlink ref="E15" location="Interpretation!A3" display="Interpretation!A3"/>
    <hyperlink ref="E16" location="Interpretation!A3" display="Interpretation!A3"/>
    <hyperlink ref="E17" location="Interpretation!A3" display="Interpretation!A3"/>
    <hyperlink ref="E18" location="Interpretation!A3" display="Interpretation!A3"/>
    <hyperlink ref="E19" location="Interpretation!A3" display="Interpretation!A3"/>
    <hyperlink ref="E20" location="Interpretation!A3" display="Interpretation!A3"/>
    <hyperlink ref="E21" location="Interpretation!A3" display="Interpretation!A3"/>
    <hyperlink ref="E22" location="Interpretation!A3" display="Interpretation!A3"/>
    <hyperlink ref="E23" location="Interpretation!A3" display="Interpretation!A3"/>
    <hyperlink ref="E24" location="Interpretation!A5" display="Interpretation!A5"/>
    <hyperlink ref="E25" location="Interpretation!A5" display="Interpretation!A5"/>
    <hyperlink ref="E26" location="Interpretation!A5" display="Interpretation!A5"/>
    <hyperlink ref="E27" location="Interpretation!A5" display="Interpretation!A5"/>
    <hyperlink ref="E28" location="Interpretation!A5" display="Interpretation!A5"/>
    <hyperlink ref="E29" location="Interpretation!A5" display="Interpretation!A5"/>
    <hyperlink ref="E30" location="Interpretation!A5" display="Interpretation!A5"/>
    <hyperlink ref="E31" location="Interpretation!A5" display="Interpretation!A5"/>
    <hyperlink ref="E32" location="Interpretation!A6" display="Interpretation!A6"/>
    <hyperlink ref="E33" location="Interpretation!A6" display="Interpretation!A6"/>
    <hyperlink ref="E34" location="Interpretation!A6" display="Interpretation!A6"/>
    <hyperlink ref="E35" location="Interpretation!A6" display="Interpretation!A6"/>
    <hyperlink ref="E36" location="Interpretation!A6" display="Interpretation!A6"/>
    <hyperlink ref="E37" location="Interpretation!A6" display="Interpretation!A6"/>
    <hyperlink ref="E38" location="Interpretation!A6" display="Interpretation!A6"/>
    <hyperlink ref="E39" location="Interpretation!A6" display="Interpretation!A6"/>
    <hyperlink ref="E40" location="Interpretation!A6" display="Interpretation!A6"/>
    <hyperlink ref="E41" location="Interpretation!A6" display="Interpretation!A6"/>
    <hyperlink ref="E42" location="Interpretation!A6" display="Interpretation!A6"/>
    <hyperlink ref="E43" location="Interpretation!A6" display="Interpretation!A6"/>
    <hyperlink ref="E44" location="Interpretation!A6" display="Interpretation!A6"/>
    <hyperlink ref="E45" location="Interpretation!A6" display="Interpretation!A6"/>
    <hyperlink ref="E46" location="Interpretation!A6" display="Interpretation!A6"/>
    <hyperlink ref="E47" location="Interpretation!A6" display="Interpretation!A6"/>
    <hyperlink ref="E48" location="Interpretation!A8" display="Interpretation!A8"/>
    <hyperlink ref="E49" location="Interpretation!A8" display="Interpretation!A8"/>
    <hyperlink ref="E50" location="Interpretation!A8" display="Interpretation!A8"/>
    <hyperlink ref="E51" location="Interpretation!A8" display="Interpretation!A8"/>
    <hyperlink ref="E52" location="Interpretation!A9" display="Interpretation!A9"/>
    <hyperlink ref="E53" location="Interpretation!A9" display="Interpretation!A9"/>
    <hyperlink ref="E54" location="Interpretation!A9" display="Interpretation!A9"/>
    <hyperlink ref="E55" location="Interpretation!A9" display="Interpretation!A9"/>
    <hyperlink ref="E56" location="Interpretation!A9" display="Interpretation!A9"/>
    <hyperlink ref="E57" location="Interpretation!A10" display="Interpretation!A10"/>
    <hyperlink ref="E58" location="Interpretation!A10" display="Interpretation!A10"/>
    <hyperlink ref="E59" location="Interpretation!A10" display="Interpretation!A10"/>
    <hyperlink ref="E60" location="Interpretation!A10" display="Interpretation!A10"/>
    <hyperlink ref="E61" location="Interpretation!A10" display="Interpretation!A10"/>
    <hyperlink ref="E62" location="Interpretation!A10" display="Interpretation!A10"/>
    <hyperlink ref="E63" location="Interpretation!A10" display="Interpretation!A10"/>
    <hyperlink ref="E64" location="Interpretation!A10" display="Interpretation!A10"/>
    <hyperlink ref="E65" location="Interpretation!A10" display="Interpretation!A10"/>
    <hyperlink ref="E66" location="Interpretation!A12" display="Interpretation!A12"/>
    <hyperlink ref="E67" location="Interpretation!A12" display="Interpretation!A12"/>
    <hyperlink ref="E68" location="Interpretation!A12" display="Interpretation!A12"/>
    <hyperlink ref="E69" location="Interpretation!A12" display="Interpretation!A12"/>
    <hyperlink ref="E70" location="Interpretation!A12" display="Interpretation!A12"/>
    <hyperlink ref="E71" location="Interpretation!A12" display="Interpretation!A12"/>
    <hyperlink ref="E72" location="Interpretation!A12" display="Interpretation!A12"/>
    <hyperlink ref="E73" location="Interpretation!A12" display="Interpretation!A12"/>
    <hyperlink ref="E74" location="Interpretation!A12" display="Interpretation!A12"/>
    <hyperlink ref="E75" location="Interpretation!A12" display="Interpretation!A12"/>
    <hyperlink ref="E76" location="Interpretation!A13" display="Interpretation!A13"/>
    <hyperlink ref="E77" location="Interpretation!A13" display="Interpretation!A13"/>
    <hyperlink ref="E78" location="Interpretation!A13" display="Interpretation!A13"/>
    <hyperlink ref="E79" location="Interpretation!A13" display="Interpretation!A13"/>
    <hyperlink ref="E80" location="Interpretation!A13" display="Interpretation!A13"/>
    <hyperlink ref="E81" location="Interpretation!A13" display="Interpretation!A13"/>
    <hyperlink ref="E82" location="Interpretation!A13" display="Interpretation!A13"/>
    <hyperlink ref="E83" location="Interpretation!A13" display="Interpretation!A13"/>
    <hyperlink ref="E91" location="Interpretation!A16" display="Interpretation!A16"/>
    <hyperlink ref="E92" location="Interpretation!A16" display="Interpretation!A16"/>
    <hyperlink ref="E93" location="Interpretation!A16" display="Interpretation!A16"/>
    <hyperlink ref="E94" location="Interpretation!A16" display="Interpretation!A16"/>
    <hyperlink ref="E95" location="Interpretation!A16" display="Interpretation!A16"/>
    <hyperlink ref="E96" location="Interpretation!A16" display="Interpretation!A16"/>
    <hyperlink ref="E97" location="Interpretation!A16" display="Interpretation!A16"/>
    <hyperlink ref="E98" location="Interpretation!A16" display="Interpretation!A16"/>
    <hyperlink ref="E84" location="Interpretation!A15" display="Interpretation!A15"/>
    <hyperlink ref="E85" location="Interpretation!A15" display="Interpretation!A15"/>
    <hyperlink ref="E86" location="Interpretation!A15" display="Interpretation!A15"/>
    <hyperlink ref="E87" location="Interpretation!A15" display="Interpretation!A15"/>
    <hyperlink ref="E88" location="Interpretation!A15" display="Interpretation!A15"/>
    <hyperlink ref="E89" location="Interpretation!A15" display="Interpretation!A15"/>
    <hyperlink ref="E90" location="Interpretation!A15" display="Interpretation!A15"/>
    <hyperlink ref="E99" location="Interpretation!A18" display="Interpretation!A18"/>
    <hyperlink ref="E100" location="Interpretation!A18" display="Interpretation!A18"/>
    <hyperlink ref="E101" location="Interpretation!A18" display="Interpretation!A18"/>
    <hyperlink ref="E102" location="Interpretation!A18" display="Interpretation!A18"/>
    <hyperlink ref="E103" location="Interpretation!A18" display="Interpretation!A18"/>
    <hyperlink ref="E104" location="Interpretation!A18" display="Interpretation!A18"/>
    <hyperlink ref="E105" location="Interpretation!A19" display="Interpretation!A19"/>
    <hyperlink ref="E106" location="Interpretation!A19" display="Interpretation!A19"/>
    <hyperlink ref="E107" location="Interpretation!A19" display="Interpretation!A19"/>
    <hyperlink ref="E108" location="Interpretation!A19" display="Interpretation!A19"/>
    <hyperlink ref="E109" location="Interpretation!A19" display="Interpretation!A19"/>
    <hyperlink ref="E110" location="Interpretation!A19" display="Interpretation!A19"/>
    <hyperlink ref="E111" location="Interpretation!A19" display="Interpretation!A19"/>
    <hyperlink ref="E112" location="Interpretation!A20" display="Interpretation!A20"/>
    <hyperlink ref="E113" location="Interpretation!A20" display="Interpretation!A20"/>
    <hyperlink ref="E114" location="Interpretation!A20" display="Interpretation!A20"/>
    <hyperlink ref="E115" location="Interpretation!A20" display="Interpretation!A20"/>
    <hyperlink ref="E116" location="Interpretation!A20" display="Interpretation!A20"/>
    <hyperlink ref="E117" location="Interpretation!A20" display="Interpretation!A20"/>
    <hyperlink ref="E118" location="Interpretation!A20" display="Interpretation!A20"/>
    <hyperlink ref="E119" location="Interpretation!A20" display="Interpretation!A20"/>
    <hyperlink ref="E120" location="Interpretation!A20" display="Interpretation!A20"/>
    <hyperlink ref="E121" location="Interpretation!A20" display="Interpretation!A20"/>
    <hyperlink ref="E122" location="Interpretation!A21" display="Interpretation!A21"/>
    <hyperlink ref="E123" location="Interpretation!A21" display="Interpretation!A21"/>
    <hyperlink ref="E124" location="Interpretation!A21" display="Interpretation!A21"/>
    <hyperlink ref="E125" location="Interpretation!A21" display="Interpretation!A21"/>
    <hyperlink ref="E126" location="Interpretation!A21" display="Interpretation!A21"/>
  </hyperlinks>
  <pageMargins left="0.7" right="0.7" top="0.75" bottom="0.75" header="0.3" footer="0.3"/>
  <pageSetup paperSize="9" orientation="portrait" horizontalDpi="300" verticalDpi="300"/>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I130"/>
  <sheetViews>
    <sheetView showGridLines="0" topLeftCell="A2" workbookViewId="0">
      <pane xSplit="1" topLeftCell="B1" activePane="topRight" state="frozen"/>
      <selection pane="topRight" activeCell="C2" sqref="C2"/>
    </sheetView>
  </sheetViews>
  <sheetFormatPr defaultColWidth="8.85546875" defaultRowHeight="39.950000000000003" customHeight="1" x14ac:dyDescent="0.2"/>
  <cols>
    <col min="1" max="1" width="20.85546875" style="2" customWidth="1"/>
    <col min="2" max="3" width="21.28515625" style="1" customWidth="1"/>
    <col min="4" max="4" width="75.7109375" style="1" customWidth="1"/>
    <col min="5" max="5" width="30.42578125" style="1" customWidth="1"/>
    <col min="6" max="6" width="14.140625" style="1" customWidth="1"/>
    <col min="7" max="7" width="40.85546875" style="1" customWidth="1"/>
    <col min="8" max="8" width="79.140625" style="1" customWidth="1"/>
    <col min="9" max="9" width="58.85546875" style="1" customWidth="1"/>
    <col min="10" max="16384" width="8.85546875" style="1"/>
  </cols>
  <sheetData>
    <row r="1" spans="1:8" ht="15" customHeight="1" x14ac:dyDescent="0.2">
      <c r="A1" s="138" t="str">
        <f>IF('Info + taal-langue'!$B$2="Nederlands",'NL+FR'!$A$5,'NL+FR'!$B$5)</f>
        <v>Knipperlicht</v>
      </c>
      <c r="B1" s="138" t="str">
        <f>IF('Info + taal-langue'!$B$2="Nederlands",'NL+FR'!$A$115,'NL+FR'!$B$115)</f>
        <v>Cijfermatige gegevens</v>
      </c>
      <c r="C1" s="64"/>
      <c r="D1" s="138" t="str">
        <f>IF('Info + taal-langue'!$B$2="Nederlands",'NL+FR'!$A$7,'NL+FR'!$B$7)</f>
        <v>Evaluatie</v>
      </c>
      <c r="E1" s="89"/>
      <c r="F1" s="64"/>
      <c r="G1" s="138" t="str">
        <f>IF('Info + taal-langue'!$B$2="Nederlands",'NL+FR'!$A$128,'NL+FR'!$B$128)</f>
        <v>Score knipperlicht</v>
      </c>
      <c r="H1" s="138" t="str">
        <f>IF('Info + taal-langue'!$B$2="Nederlands",'NL+FR'!$A$62,'NL+FR'!$B$62)</f>
        <v>Bespreking thema</v>
      </c>
    </row>
    <row r="2" spans="1:8" ht="15" customHeight="1" x14ac:dyDescent="0.2">
      <c r="A2" s="139"/>
      <c r="B2" s="139"/>
      <c r="C2" s="65" t="str">
        <f>IF('Info + taal-langue'!$B$2="Nederlands",'NL+FR'!$A$126,'NL+FR'!$B$126)</f>
        <v>Aantal</v>
      </c>
      <c r="D2" s="139"/>
      <c r="E2" s="90"/>
      <c r="F2" s="65" t="str">
        <f>IF('Info + taal-langue'!$B$2="Nederlands",'NL+FR'!$A$127,'NL+FR'!$B$127)</f>
        <v>Subscore</v>
      </c>
      <c r="G2" s="139"/>
      <c r="H2" s="139"/>
    </row>
    <row r="3" spans="1:8" ht="15" customHeight="1" thickBot="1" x14ac:dyDescent="0.25">
      <c r="A3" s="140"/>
      <c r="B3" s="140"/>
      <c r="C3" s="66"/>
      <c r="D3" s="140"/>
      <c r="E3" s="91"/>
      <c r="F3" s="66"/>
      <c r="G3" s="140"/>
      <c r="H3" s="140"/>
    </row>
    <row r="4" spans="1:8" s="62" customFormat="1" ht="45" customHeight="1" x14ac:dyDescent="0.25">
      <c r="A4" s="115" t="str">
        <f>IF('Info + taal-langue'!$B$2="Nederlands",'NL+FR'!$A$103,'NL+FR'!$B$103)</f>
        <v>1. Arbeidsongevallen</v>
      </c>
      <c r="B4" s="63" t="str">
        <f>IF('Info + taal-langue'!$B$2="Nederlands",'NL+FR'!$A$113,'NL+FR'!$B$113)</f>
        <v>Frequentiegraad</v>
      </c>
      <c r="C4" s="141">
        <f>'Data collection'!K2</f>
        <v>0</v>
      </c>
      <c r="D4" s="61" t="str">
        <f>IF('Info + taal-langue'!$B$2="Nederlands",'NL+FR'!$A$143,'NL+FR'!$B$143)</f>
        <v>Hoe beoordeelt u de frequentiegraad van de arbeidsongevallen, gegeven de kenmerken van uw onderneming of afdeling / dienst / departement, de sector waarin u actief bent en haar omvang?</v>
      </c>
      <c r="E4" s="135" t="str">
        <f>IF('Info + taal-langue'!$B$2="Nederlands",'NL+FR'!$A$281,'NL+FR'!$B$281)</f>
        <v>Meer informatie</v>
      </c>
      <c r="F4" s="26"/>
      <c r="G4" s="143">
        <f>SUM(F5+F9)</f>
        <v>0</v>
      </c>
      <c r="H4" s="155" t="str">
        <f>UPPER(IF('Info + taal-langue'!$B$2="Nederlands",'NL+FR'!$A$103,'NL+FR'!$B$103))</f>
        <v>1. ARBEIDSONGEVALLEN</v>
      </c>
    </row>
    <row r="5" spans="1:8" ht="39.950000000000003" customHeight="1" x14ac:dyDescent="0.2">
      <c r="A5" s="115"/>
      <c r="B5" s="112" t="str">
        <f>IF('Info + taal-langue'!$B$2="Nederlands",'NL+FR'!$A$114,'NL+FR'!$B$114)</f>
        <v>(Aantal arbeidsongevallen x 1.000.000) / Totaal aantal uren gepresteerd in de loop van het beschouwde jaar</v>
      </c>
      <c r="C5" s="141"/>
      <c r="D5" s="3" t="str">
        <f>IF('Info + taal-langue'!$B$2="Nederlands",'NL+FR'!$A$144,'NL+FR'!$B$144)</f>
        <v>Wij vinden de frequentiegraad gunstig: 0</v>
      </c>
      <c r="E5" s="136"/>
      <c r="F5" s="107">
        <v>0</v>
      </c>
      <c r="G5" s="143"/>
      <c r="H5" s="156"/>
    </row>
    <row r="6" spans="1:8" ht="39.950000000000003" customHeight="1" x14ac:dyDescent="0.2">
      <c r="A6" s="115"/>
      <c r="B6" s="112"/>
      <c r="C6" s="141"/>
      <c r="D6" s="3" t="str">
        <f>IF('Info + taal-langue'!$B$2="Nederlands",'NL+FR'!$A$145,'NL+FR'!$B$145)</f>
        <v>Wij beschouwen de frequentiegraad als normaal/aanvaardbaar: 1</v>
      </c>
      <c r="E6" s="136"/>
      <c r="F6" s="107"/>
      <c r="G6" s="143"/>
      <c r="H6" s="156"/>
    </row>
    <row r="7" spans="1:8" ht="39.950000000000003" customHeight="1" x14ac:dyDescent="0.2">
      <c r="A7" s="115"/>
      <c r="B7" s="112"/>
      <c r="C7" s="141"/>
      <c r="D7" s="3" t="str">
        <f>IF('Info + taal-langue'!$B$2="Nederlands",'NL+FR'!$A$146,'NL+FR'!$B$146)</f>
        <v>Wij vinden de frequentiegraad ongunstig: 2</v>
      </c>
      <c r="E7" s="136"/>
      <c r="F7" s="107"/>
      <c r="G7" s="143"/>
      <c r="H7" s="156"/>
    </row>
    <row r="8" spans="1:8" ht="39.950000000000003" customHeight="1" x14ac:dyDescent="0.2">
      <c r="A8" s="115"/>
      <c r="B8" s="112"/>
      <c r="C8" s="141"/>
      <c r="D8" s="4" t="str">
        <f>IF('Info + taal-langue'!$B$2="Nederlands",'NL+FR'!$A$147,'NL+FR'!$B$147)</f>
        <v>Hoe is het gesteld met de evolutie van uw frequentiegraad in de loop van de voorbije jaren?</v>
      </c>
      <c r="E8" s="136"/>
      <c r="F8" s="27"/>
      <c r="G8" s="143"/>
      <c r="H8" s="156"/>
    </row>
    <row r="9" spans="1:8" ht="39.950000000000003" customHeight="1" x14ac:dyDescent="0.2">
      <c r="A9" s="115"/>
      <c r="B9" s="112"/>
      <c r="C9" s="141"/>
      <c r="D9" s="3" t="str">
        <f>IF('Info + taal-langue'!$B$2="Nederlands",'NL+FR'!$A$148,'NL+FR'!$B$148)</f>
        <v>De frequentiegraad is erg laag of vertoont een eerder dalende trend: 0</v>
      </c>
      <c r="E9" s="136"/>
      <c r="F9" s="107">
        <v>0</v>
      </c>
      <c r="G9" s="143"/>
      <c r="H9" s="156"/>
    </row>
    <row r="10" spans="1:8" ht="39.950000000000003" customHeight="1" x14ac:dyDescent="0.2">
      <c r="A10" s="115"/>
      <c r="B10" s="112"/>
      <c r="C10" s="141"/>
      <c r="D10" s="3" t="str">
        <f>IF('Info + taal-langue'!$B$2="Nederlands",'NL+FR'!$A$149,'NL+FR'!$B$149)</f>
        <v>De frequentiegraad is ongeveer constant gebleven: 1</v>
      </c>
      <c r="E10" s="136"/>
      <c r="F10" s="107"/>
      <c r="G10" s="143"/>
      <c r="H10" s="156"/>
    </row>
    <row r="11" spans="1:8" ht="39.950000000000003" customHeight="1" thickBot="1" x14ac:dyDescent="0.25">
      <c r="A11" s="116"/>
      <c r="B11" s="113"/>
      <c r="C11" s="142"/>
      <c r="D11" s="5" t="str">
        <f>IF('Info + taal-langue'!$B$2="Nederlands",'NL+FR'!$A$150,'NL+FR'!$B$150)</f>
        <v>De frequentiegraad vertoont een eerder stijgende trend: 2</v>
      </c>
      <c r="E11" s="137"/>
      <c r="F11" s="108"/>
      <c r="G11" s="144"/>
      <c r="H11" s="157"/>
    </row>
    <row r="12" spans="1:8" ht="39.950000000000003" customHeight="1" x14ac:dyDescent="0.2">
      <c r="A12" s="119" t="str">
        <f>IF('Info + taal-langue'!$B$2="Nederlands",'NL+FR'!$A$104,'NL+FR'!$B$104)</f>
        <v>2. Absenteïsme wegens ziekte</v>
      </c>
      <c r="B12" s="119" t="str">
        <f>IF('Info + taal-langue'!$B$2="Nederlands",'NL+FR'!$A$116,'NL+FR'!$B$116)</f>
        <v>Absenteïsmecijfer</v>
      </c>
      <c r="C12" s="145">
        <f>'Data collection'!K6</f>
        <v>0</v>
      </c>
      <c r="D12" s="4" t="str">
        <f>IF('Info + taal-langue'!$B$2="Nederlands",'NL+FR'!$A$151,'NL+FR'!$B$151)</f>
        <v>Hoe beoordeelt u het absenteïsme wegens ziekte, gegeven de kenmerken van uw onderneming of afdeling / dienst / departement, de sector waarin u actief bent en haar omvang?</v>
      </c>
      <c r="E12" s="135" t="str">
        <f>IF('Info + taal-langue'!$B$2="Nederlands",'NL+FR'!$A$281,'NL+FR'!$B$281)</f>
        <v>Meer informatie</v>
      </c>
      <c r="F12" s="28"/>
      <c r="G12" s="146">
        <f>SUM(F13+F17+F21)</f>
        <v>0</v>
      </c>
      <c r="H12" s="155" t="str">
        <f>UPPER(IF('Info + taal-langue'!$B$2="Nederlands",'NL+FR'!$A$129,'NL+FR'!$B$129))</f>
        <v>2. ABSENTEÏSME</v>
      </c>
    </row>
    <row r="13" spans="1:8" ht="39.950000000000003" customHeight="1" x14ac:dyDescent="0.2">
      <c r="A13" s="115"/>
      <c r="B13" s="115"/>
      <c r="C13" s="141"/>
      <c r="D13" s="3" t="str">
        <f>IF('Info + taal-langue'!$B$2="Nederlands",'NL+FR'!$A$152,'NL+FR'!$B$152)</f>
        <v>Wij vinden het niveau gunstig: 0</v>
      </c>
      <c r="E13" s="136"/>
      <c r="F13" s="107">
        <v>0</v>
      </c>
      <c r="G13" s="147"/>
      <c r="H13" s="156"/>
    </row>
    <row r="14" spans="1:8" ht="39.950000000000003" customHeight="1" x14ac:dyDescent="0.2">
      <c r="A14" s="115"/>
      <c r="B14" s="115"/>
      <c r="C14" s="141"/>
      <c r="D14" s="3" t="str">
        <f>IF('Info + taal-langue'!$B$2="Nederlands",'NL+FR'!$A$153,'NL+FR'!$B$153)</f>
        <v>Wij beschouwen het niveau als normaal/aanvaardbaar: 1</v>
      </c>
      <c r="E14" s="136"/>
      <c r="F14" s="107"/>
      <c r="G14" s="147"/>
      <c r="H14" s="156"/>
    </row>
    <row r="15" spans="1:8" ht="39.950000000000003" customHeight="1" x14ac:dyDescent="0.2">
      <c r="A15" s="115"/>
      <c r="B15" s="115"/>
      <c r="C15" s="141"/>
      <c r="D15" s="3" t="str">
        <f>IF('Info + taal-langue'!$B$2="Nederlands",'NL+FR'!$A$154,'NL+FR'!$B$154)</f>
        <v>Wij vinden het niveau ongunstig: 2</v>
      </c>
      <c r="E15" s="136"/>
      <c r="F15" s="107"/>
      <c r="G15" s="147"/>
      <c r="H15" s="156"/>
    </row>
    <row r="16" spans="1:8" ht="39.950000000000003" customHeight="1" x14ac:dyDescent="0.2">
      <c r="A16" s="115"/>
      <c r="B16" s="115"/>
      <c r="C16" s="141"/>
      <c r="D16" s="4" t="str">
        <f>IF('Info + taal-langue'!$B$2="Nederlands",'NL+FR'!$A$155,'NL+FR'!$B$155)</f>
        <v>Hoe is het gesteld met de evolutie van het absenteïsme wegens ziekte in de loop van de voorbije jaren?</v>
      </c>
      <c r="E16" s="136"/>
      <c r="F16" s="27"/>
      <c r="G16" s="147"/>
      <c r="H16" s="156"/>
    </row>
    <row r="17" spans="1:8" ht="39.950000000000003" customHeight="1" x14ac:dyDescent="0.2">
      <c r="A17" s="115"/>
      <c r="B17" s="115"/>
      <c r="C17" s="141"/>
      <c r="D17" s="3" t="str">
        <f>IF('Info + taal-langue'!$B$2="Nederlands",'NL+FR'!$A$156,'NL+FR'!$B$156)</f>
        <v>Het niveau is erg laag of vertoont een eerder dalende trend: 0</v>
      </c>
      <c r="E17" s="136"/>
      <c r="F17" s="107">
        <v>0</v>
      </c>
      <c r="G17" s="147"/>
      <c r="H17" s="156"/>
    </row>
    <row r="18" spans="1:8" ht="39.950000000000003" customHeight="1" x14ac:dyDescent="0.2">
      <c r="A18" s="115"/>
      <c r="B18" s="115"/>
      <c r="C18" s="141"/>
      <c r="D18" s="3" t="str">
        <f>IF('Info + taal-langue'!$B$2="Nederlands",'NL+FR'!$A$157,'NL+FR'!$B$157)</f>
        <v>Het niveau is ongeveer constant gebleven: 1</v>
      </c>
      <c r="E18" s="136"/>
      <c r="F18" s="107"/>
      <c r="G18" s="147"/>
      <c r="H18" s="156"/>
    </row>
    <row r="19" spans="1:8" ht="39.950000000000003" customHeight="1" thickBot="1" x14ac:dyDescent="0.25">
      <c r="A19" s="115"/>
      <c r="B19" s="115"/>
      <c r="C19" s="141"/>
      <c r="D19" s="55" t="str">
        <f>IF('Info + taal-langue'!$B$2="Nederlands",'NL+FR'!$A$158,'NL+FR'!$B$158)</f>
        <v>Het niveau vertoont een eerder stijgende trend: 2</v>
      </c>
      <c r="E19" s="136"/>
      <c r="F19" s="107"/>
      <c r="G19" s="147"/>
      <c r="H19" s="156"/>
    </row>
    <row r="20" spans="1:8" ht="39.950000000000003" customHeight="1" x14ac:dyDescent="0.2">
      <c r="A20" s="115"/>
      <c r="B20" s="119" t="str">
        <f>IF('Info + taal-langue'!$B$2="Nederlands",'NL+FR'!$A$117,'NL+FR'!$B$117)</f>
        <v>Aantal personen dat afwezig is geweest om redenen van burn-out</v>
      </c>
      <c r="C20" s="145">
        <f>'Data collection'!K8</f>
        <v>0</v>
      </c>
      <c r="D20" s="4" t="str">
        <f>IF('Info + taal-langue'!$B$2="Nederlands",'NL+FR'!$A$159,'NL+FR'!$B$159)</f>
        <v>Hoeveel werknemers werden getroffen door een burn-out ?</v>
      </c>
      <c r="E20" s="136"/>
      <c r="F20" s="27"/>
      <c r="G20" s="147"/>
      <c r="H20" s="156"/>
    </row>
    <row r="21" spans="1:8" ht="39.950000000000003" customHeight="1" x14ac:dyDescent="0.2">
      <c r="A21" s="115"/>
      <c r="B21" s="115"/>
      <c r="C21" s="141"/>
      <c r="D21" s="3" t="str">
        <f>IF('Info + taal-langue'!$B$2="Nederlands",'NL+FR'!$A$160,'NL+FR'!$B$160)</f>
        <v>Voor zover wij weten is geen enkele werknemer ziek geworden om reden van burn-out: 0</v>
      </c>
      <c r="E21" s="136"/>
      <c r="F21" s="107">
        <v>0</v>
      </c>
      <c r="G21" s="147"/>
      <c r="H21" s="156"/>
    </row>
    <row r="22" spans="1:8" ht="39.950000000000003" customHeight="1" x14ac:dyDescent="0.2">
      <c r="A22" s="115"/>
      <c r="B22" s="115"/>
      <c r="C22" s="141"/>
      <c r="D22" s="3" t="str">
        <f>IF('Info + taal-langue'!$B$2="Nederlands",'NL+FR'!$A$161,'NL+FR'!$B$161)</f>
        <v>Voor zover wij weten zijn er erg weinig werknemers ziek geworden om reden van burn-out: 1</v>
      </c>
      <c r="E22" s="136"/>
      <c r="F22" s="107"/>
      <c r="G22" s="147"/>
      <c r="H22" s="156"/>
    </row>
    <row r="23" spans="1:8" ht="48.95" customHeight="1" thickBot="1" x14ac:dyDescent="0.25">
      <c r="A23" s="115"/>
      <c r="B23" s="115"/>
      <c r="C23" s="141"/>
      <c r="D23" s="55" t="str">
        <f>IF('Info + taal-langue'!$B$2="Nederlands",'NL+FR'!$A$162,'NL+FR'!$B$162)</f>
        <v>Voor zover wij weten zijn er meerdere werknemers ziek geworden om reden van burn-out: 2</v>
      </c>
      <c r="E23" s="136"/>
      <c r="F23" s="108"/>
      <c r="G23" s="147"/>
      <c r="H23" s="156"/>
    </row>
    <row r="24" spans="1:8" ht="57" customHeight="1" x14ac:dyDescent="0.2">
      <c r="A24" s="119" t="str">
        <f>IF('Info + taal-langue'!$B$2="Nederlands",'NL+FR'!$A$105,'NL+FR'!$B$105)</f>
        <v>3. Personeelsverloop (turnover)</v>
      </c>
      <c r="B24" s="119" t="str">
        <f>IF('Info + taal-langue'!$B$2="Nederlands",'NL+FR'!$A$118,'NL+FR'!$B$118)</f>
        <v>Verlooppercentage</v>
      </c>
      <c r="C24" s="145">
        <f>'Data collection'!K10</f>
        <v>0</v>
      </c>
      <c r="D24" s="4" t="str">
        <f>IF('Info + taal-langue'!$B$2="Nederlands",'NL+FR'!$A$163,'NL+FR'!$B$163)</f>
        <v>Hoe beoordeelt u het verlooppercentage, gegeven de kenmerken van uw onderneming of afdeling / dienst / departement, de sector waarin u actief bent en haar omvang?</v>
      </c>
      <c r="E24" s="135" t="str">
        <f>IF('Info + taal-langue'!$B$2="Nederlands",'NL+FR'!$A$281,'NL+FR'!$B$281)</f>
        <v>Meer informatie</v>
      </c>
      <c r="F24" s="28"/>
      <c r="G24" s="146">
        <f>SUM(F25+F29)</f>
        <v>0</v>
      </c>
      <c r="H24" s="155" t="str">
        <f>UPPER(IF('Info + taal-langue'!$B$2="Nederlands",'NL+FR'!$A$118,'NL+FR'!$B$118))</f>
        <v>VERLOOPPERCENTAGE</v>
      </c>
    </row>
    <row r="25" spans="1:8" ht="39.950000000000003" customHeight="1" x14ac:dyDescent="0.2">
      <c r="A25" s="115"/>
      <c r="B25" s="115"/>
      <c r="C25" s="141"/>
      <c r="D25" s="3" t="str">
        <f>IF('Info + taal-langue'!$B$2="Nederlands",'NL+FR'!$A$164,'NL+FR'!$B$164)</f>
        <v>Wij vinden het verlooppercentage gunstig: 0</v>
      </c>
      <c r="E25" s="136"/>
      <c r="F25" s="107">
        <v>0</v>
      </c>
      <c r="G25" s="147"/>
      <c r="H25" s="156"/>
    </row>
    <row r="26" spans="1:8" ht="39.950000000000003" customHeight="1" x14ac:dyDescent="0.2">
      <c r="A26" s="115"/>
      <c r="B26" s="115"/>
      <c r="C26" s="141"/>
      <c r="D26" s="3" t="str">
        <f>IF('Info + taal-langue'!$B$2="Nederlands",'NL+FR'!$A$165,'NL+FR'!$B$165)</f>
        <v>Wij beschouwen het verlooppercentage als normaal/aanvaardbaar: 1</v>
      </c>
      <c r="E26" s="136"/>
      <c r="F26" s="107"/>
      <c r="G26" s="147"/>
      <c r="H26" s="156"/>
    </row>
    <row r="27" spans="1:8" ht="42.95" customHeight="1" x14ac:dyDescent="0.2">
      <c r="A27" s="115"/>
      <c r="B27" s="115"/>
      <c r="C27" s="141"/>
      <c r="D27" s="3" t="str">
        <f>IF('Info + taal-langue'!$B$2="Nederlands",'NL+FR'!$A$166,'NL+FR'!$B$166)</f>
        <v>Wij vinden het verlooppercentage ongunstig: 2</v>
      </c>
      <c r="E27" s="136"/>
      <c r="F27" s="107"/>
      <c r="G27" s="147"/>
      <c r="H27" s="156"/>
    </row>
    <row r="28" spans="1:8" ht="39.950000000000003" customHeight="1" x14ac:dyDescent="0.2">
      <c r="A28" s="115"/>
      <c r="B28" s="115"/>
      <c r="C28" s="141"/>
      <c r="D28" s="4" t="str">
        <f>IF('Info + taal-langue'!$B$2="Nederlands",'NL+FR'!$A$167,'NL+FR'!$B$167)</f>
        <v>Hoe is het gesteld met de evolutie van het personeelsverloop in de loop van de voorbije jaren?</v>
      </c>
      <c r="E28" s="136"/>
      <c r="F28" s="27"/>
      <c r="G28" s="147"/>
      <c r="H28" s="156"/>
    </row>
    <row r="29" spans="1:8" ht="39.950000000000003" customHeight="1" x14ac:dyDescent="0.2">
      <c r="A29" s="115"/>
      <c r="B29" s="115"/>
      <c r="C29" s="141"/>
      <c r="D29" s="3" t="str">
        <f>IF('Info + taal-langue'!$B$2="Nederlands",'NL+FR'!$A$168,'NL+FR'!$B$168)</f>
        <v>Het verlooppercentage is erg laag of vertoont een eerder dalende trend: 0</v>
      </c>
      <c r="E29" s="136"/>
      <c r="F29" s="107">
        <v>0</v>
      </c>
      <c r="G29" s="147"/>
      <c r="H29" s="156"/>
    </row>
    <row r="30" spans="1:8" ht="39.950000000000003" customHeight="1" x14ac:dyDescent="0.2">
      <c r="A30" s="115"/>
      <c r="B30" s="115"/>
      <c r="C30" s="141"/>
      <c r="D30" s="3" t="str">
        <f>IF('Info + taal-langue'!$B$2="Nederlands",'NL+FR'!$A$169,'NL+FR'!$B$169)</f>
        <v>Het verlooppercentage is ongeveer constant gebleven: 1</v>
      </c>
      <c r="E30" s="136"/>
      <c r="F30" s="107"/>
      <c r="G30" s="147"/>
      <c r="H30" s="156"/>
    </row>
    <row r="31" spans="1:8" ht="39.950000000000003" customHeight="1" thickBot="1" x14ac:dyDescent="0.25">
      <c r="A31" s="116"/>
      <c r="B31" s="116"/>
      <c r="C31" s="142"/>
      <c r="D31" s="5" t="str">
        <f>IF('Info + taal-langue'!$B$2="Nederlands",'NL+FR'!$A$170,'NL+FR'!$B$170)</f>
        <v>Het verlooppercentage vertoont een eerder stijgende trend: 2</v>
      </c>
      <c r="E31" s="137"/>
      <c r="F31" s="108"/>
      <c r="G31" s="148"/>
      <c r="H31" s="157"/>
    </row>
    <row r="32" spans="1:8" ht="60" customHeight="1" x14ac:dyDescent="0.2">
      <c r="A32" s="119" t="str">
        <f>IF('Info + taal-langue'!$B$2="Nederlands",'NL+FR'!$A$106,'NL+FR'!$B$106)</f>
        <v>4. Verzoeken tot formele of informele psychosociale interventies</v>
      </c>
      <c r="B32" s="119" t="str">
        <f>IF('Info + taal-langue'!$B$2="Nederlands",'NL+FR'!$A$119,'NL+FR'!$B$119)</f>
        <v>Totaal aantal verzoeken tot (informele of formele) psychosociale interventies gericht aan de vertrouwenspersoon of de 
(interne of externe) preventieadviseur psychosociale aspecten</v>
      </c>
      <c r="C32" s="145">
        <f>'Data collection'!K13</f>
        <v>0</v>
      </c>
      <c r="D32" s="4" t="str">
        <f>IF('Info + taal-langue'!$B$2="Nederlands",'NL+FR'!$A$171,'NL+FR'!$B$171)</f>
        <v>Hoe beoordeelt u het aantal verzoeken tot interventie, geformuleerd door de werknemers van uw onderneming of afdeling / dienst / departement, gegeven de sector waarin u actief bent, de samenstelling van uw personeelsbestand en de arbeidsomstandigheden?</v>
      </c>
      <c r="E32" s="135" t="str">
        <f>IF('Info + taal-langue'!$B$2="Nederlands",'NL+FR'!$A$281,'NL+FR'!$B$281)</f>
        <v>Meer informatie</v>
      </c>
      <c r="F32" s="28"/>
      <c r="G32" s="146">
        <f>SUM(F33+F37+F41+F45)</f>
        <v>0</v>
      </c>
      <c r="H32" s="155" t="str">
        <f>UPPER(IF('Info + taal-langue'!$B$2="Nederlands",'NL+FR'!$A$69,'NL+FR'!$B$69))</f>
        <v>4. PSYCHOSOCIALE VERZOEKEN</v>
      </c>
    </row>
    <row r="33" spans="1:8" ht="39.950000000000003" customHeight="1" x14ac:dyDescent="0.2">
      <c r="A33" s="115"/>
      <c r="B33" s="115"/>
      <c r="C33" s="141"/>
      <c r="D33" s="3" t="str">
        <f>IF('Info + taal-langue'!$B$2="Nederlands",'NL+FR'!$A$172,'NL+FR'!$B$172)</f>
        <v>Wij vinden het aantal gunstig: 0</v>
      </c>
      <c r="E33" s="136"/>
      <c r="F33" s="107">
        <v>0</v>
      </c>
      <c r="G33" s="147"/>
      <c r="H33" s="158"/>
    </row>
    <row r="34" spans="1:8" ht="39.950000000000003" customHeight="1" x14ac:dyDescent="0.2">
      <c r="A34" s="115"/>
      <c r="B34" s="115"/>
      <c r="C34" s="141"/>
      <c r="D34" s="3" t="str">
        <f>IF('Info + taal-langue'!$B$2="Nederlands",'NL+FR'!$A$173,'NL+FR'!$B$173)</f>
        <v>Wij beschouwen het aantal als normaal/aanvaardbaar: 1</v>
      </c>
      <c r="E34" s="136"/>
      <c r="F34" s="107"/>
      <c r="G34" s="147"/>
      <c r="H34" s="158"/>
    </row>
    <row r="35" spans="1:8" ht="39.950000000000003" customHeight="1" x14ac:dyDescent="0.2">
      <c r="A35" s="115"/>
      <c r="B35" s="115"/>
      <c r="C35" s="141"/>
      <c r="D35" s="3" t="str">
        <f>IF('Info + taal-langue'!$B$2="Nederlands",'NL+FR'!$A$174,'NL+FR'!$B$174)</f>
        <v>Wij vinden het aantal ongunstig: 2</v>
      </c>
      <c r="E35" s="136"/>
      <c r="F35" s="107"/>
      <c r="G35" s="147"/>
      <c r="H35" s="158"/>
    </row>
    <row r="36" spans="1:8" ht="39.950000000000003" customHeight="1" x14ac:dyDescent="0.2">
      <c r="A36" s="115"/>
      <c r="B36" s="115"/>
      <c r="C36" s="141"/>
      <c r="D36" s="4" t="str">
        <f>IF('Info + taal-langue'!$B$2="Nederlands",'NL+FR'!$A$175,'NL+FR'!$B$175)</f>
        <v>Hoe is het gesteld met de evolutie van het aantal verzoeken tot interventies in de loop van de voorbije jaren?</v>
      </c>
      <c r="E36" s="136"/>
      <c r="F36" s="27"/>
      <c r="G36" s="147"/>
      <c r="H36" s="158"/>
    </row>
    <row r="37" spans="1:8" ht="39.950000000000003" customHeight="1" x14ac:dyDescent="0.2">
      <c r="A37" s="115"/>
      <c r="B37" s="115"/>
      <c r="C37" s="141"/>
      <c r="D37" s="3" t="str">
        <f>IF('Info + taal-langue'!$B$2="Nederlands",'NL+FR'!$A$176,'NL+FR'!$B$176)</f>
        <v>Het aantal is erg laag of vertoont een eerder dalende trend: 0</v>
      </c>
      <c r="E37" s="136"/>
      <c r="F37" s="107">
        <v>0</v>
      </c>
      <c r="G37" s="147"/>
      <c r="H37" s="158"/>
    </row>
    <row r="38" spans="1:8" ht="39.950000000000003" customHeight="1" x14ac:dyDescent="0.2">
      <c r="A38" s="115"/>
      <c r="B38" s="115"/>
      <c r="C38" s="141"/>
      <c r="D38" s="3" t="str">
        <f>IF('Info + taal-langue'!$B$2="Nederlands",'NL+FR'!$A$177,'NL+FR'!$B$177)</f>
        <v>Het aantal blijft ongeveer constant: 1</v>
      </c>
      <c r="E38" s="136"/>
      <c r="F38" s="107"/>
      <c r="G38" s="147"/>
      <c r="H38" s="158"/>
    </row>
    <row r="39" spans="1:8" ht="39.950000000000003" customHeight="1" x14ac:dyDescent="0.2">
      <c r="A39" s="115"/>
      <c r="B39" s="115"/>
      <c r="C39" s="141"/>
      <c r="D39" s="3" t="str">
        <f>IF('Info + taal-langue'!$B$2="Nederlands",'NL+FR'!$A$178,'NL+FR'!$B$178)</f>
        <v>Het aantal vertoont een eerder stijgende trend: 2</v>
      </c>
      <c r="E39" s="136"/>
      <c r="F39" s="107"/>
      <c r="G39" s="147"/>
      <c r="H39" s="158"/>
    </row>
    <row r="40" spans="1:8" ht="56.1" customHeight="1" x14ac:dyDescent="0.2">
      <c r="A40" s="115"/>
      <c r="B40" s="115"/>
      <c r="C40" s="141"/>
      <c r="D40" s="4" t="str">
        <f>IF('Info + taal-langue'!$B$2="Nederlands",'NL+FR'!$A$179,'NL+FR'!$B$179)</f>
        <v>Bestaat er binnen de onderneming een beleid omtrent psychosociale risico's op het werk?</v>
      </c>
      <c r="E40" s="136"/>
      <c r="F40" s="27"/>
      <c r="G40" s="147"/>
      <c r="H40" s="158"/>
    </row>
    <row r="41" spans="1:8" ht="39.950000000000003" customHeight="1" x14ac:dyDescent="0.2">
      <c r="A41" s="115"/>
      <c r="B41" s="115"/>
      <c r="C41" s="141"/>
      <c r="D41" s="3" t="str">
        <f>IF('Info + taal-langue'!$B$2="Nederlands",'NL+FR'!$A$180,'NL+FR'!$B$180)</f>
        <v>Er bestaat zo’n beleid, waaraan concrete acties gekoppeld zijn: 0</v>
      </c>
      <c r="E41" s="136"/>
      <c r="F41" s="107">
        <v>0</v>
      </c>
      <c r="G41" s="147"/>
      <c r="H41" s="158"/>
    </row>
    <row r="42" spans="1:8" ht="39.950000000000003" customHeight="1" x14ac:dyDescent="0.2">
      <c r="A42" s="115"/>
      <c r="B42" s="115"/>
      <c r="C42" s="141"/>
      <c r="D42" s="3" t="str">
        <f>IF('Info + taal-langue'!$B$2="Nederlands",'NL+FR'!$A$181,'NL+FR'!$B$181)</f>
        <v>Er bestaat zo’n beleid, doch deze blijft dode letter: 1</v>
      </c>
      <c r="E42" s="136"/>
      <c r="F42" s="107"/>
      <c r="G42" s="147"/>
      <c r="H42" s="158"/>
    </row>
    <row r="43" spans="1:8" ht="39.950000000000003" customHeight="1" x14ac:dyDescent="0.2">
      <c r="A43" s="115"/>
      <c r="B43" s="115"/>
      <c r="C43" s="141"/>
      <c r="D43" s="3" t="str">
        <f>IF('Info + taal-langue'!$B$2="Nederlands",'NL+FR'!$A$182,'NL+FR'!$B$182)</f>
        <v>Zo’n beleid bestaat niet in onze onderneming: 2</v>
      </c>
      <c r="E43" s="136"/>
      <c r="F43" s="107"/>
      <c r="G43" s="147"/>
      <c r="H43" s="158"/>
    </row>
    <row r="44" spans="1:8" ht="39.950000000000003" customHeight="1" x14ac:dyDescent="0.2">
      <c r="A44" s="115"/>
      <c r="B44" s="115"/>
      <c r="C44" s="141"/>
      <c r="D44" s="4" t="str">
        <f>IF('Info + taal-langue'!$B$2="Nederlands",'NL+FR'!$A$183,'NL+FR'!$B$183)</f>
        <v>Heeft de onderneming één of meerdere vertrouwenspersonen aangeduid?</v>
      </c>
      <c r="E44" s="136"/>
      <c r="F44" s="27"/>
      <c r="G44" s="147"/>
      <c r="H44" s="158"/>
    </row>
    <row r="45" spans="1:8" ht="39.950000000000003" customHeight="1" x14ac:dyDescent="0.2">
      <c r="A45" s="115"/>
      <c r="B45" s="115"/>
      <c r="C45" s="141"/>
      <c r="D45" s="3" t="str">
        <f>IF('Info + taal-langue'!$B$2="Nederlands",'NL+FR'!$A$184,'NL+FR'!$B$184)</f>
        <v>Ja. Deze personen zijn bekend bij de werknemers, en het is voor iedereen duidelijk wat hun rol is: 0</v>
      </c>
      <c r="E45" s="136"/>
      <c r="F45" s="107">
        <v>0</v>
      </c>
      <c r="G45" s="147"/>
      <c r="H45" s="158"/>
    </row>
    <row r="46" spans="1:8" ht="39.950000000000003" customHeight="1" x14ac:dyDescent="0.2">
      <c r="A46" s="115"/>
      <c r="B46" s="115"/>
      <c r="C46" s="141"/>
      <c r="D46" s="3" t="str">
        <f>IF('Info + taal-langue'!$B$2="Nederlands",'NL+FR'!$A$185,'NL+FR'!$B$185)</f>
        <v>Ja. Deze personen zijn evenwel weinig bekend bij de werknemers, en het is weinig duidelijk wat hun rol is: 1</v>
      </c>
      <c r="E46" s="136"/>
      <c r="F46" s="107"/>
      <c r="G46" s="147"/>
      <c r="H46" s="158"/>
    </row>
    <row r="47" spans="1:8" ht="39.950000000000003" customHeight="1" thickBot="1" x14ac:dyDescent="0.25">
      <c r="A47" s="116"/>
      <c r="B47" s="116"/>
      <c r="C47" s="142"/>
      <c r="D47" s="5" t="str">
        <f>IF('Info + taal-langue'!$B$2="Nederlands",'NL+FR'!$A$186,'NL+FR'!$B$186)</f>
        <v>Nee, er werden geen vertrouwenspersonen aangeduid: 2</v>
      </c>
      <c r="E47" s="137"/>
      <c r="F47" s="108"/>
      <c r="G47" s="148"/>
      <c r="H47" s="159"/>
    </row>
    <row r="48" spans="1:8" ht="60" customHeight="1" x14ac:dyDescent="0.2">
      <c r="A48" s="119" t="str">
        <f>IF('Info + taal-langue'!$B$2="Nederlands",'NL+FR'!$A$107,'NL+FR'!$B$107)</f>
        <v>5. Mogelijk schokkende gebeurtenissen voorgevallen op de arbeidsplaats en maatregelen die in dit verband werden genomen</v>
      </c>
      <c r="B48" s="119" t="str">
        <f>IF('Info + taal-langue'!$B$2="Nederlands",'NL+FR'!$A$120,'NL+FR'!$B$120)</f>
        <v>Aantal mogelijks schokkende gebeurtenissen waarbij één of meerdere werknemers betrokken waren</v>
      </c>
      <c r="C48" s="145">
        <f>'Data collection'!K18</f>
        <v>0</v>
      </c>
      <c r="D48" s="4" t="str">
        <f>IF('Info + taal-langue'!$B$2="Nederlands",'NL+FR'!$A$187,'NL+FR'!$B$187)</f>
        <v>In welke mate werden werknemers in de onderneming of afdeling / dienst / departement geconfronteerd met mogelijks schokkende gebeurtenissen in de loop van het voorgaande jaar, hetzij als getuige, hetzij als slachtoffer?</v>
      </c>
      <c r="E48" s="135" t="str">
        <f>IF('Info + taal-langue'!$B$2="Nederlands",'NL+FR'!$A$281,'NL+FR'!$B$281)</f>
        <v>Meer informatie</v>
      </c>
      <c r="F48" s="28"/>
      <c r="G48" s="146">
        <f>SUM(F49)</f>
        <v>0</v>
      </c>
      <c r="H48" s="155" t="str">
        <f>UPPER(IF('Info + taal-langue'!$B$2="Nederlands",'NL+FR'!$A$72,'NL+FR'!$B$72))</f>
        <v>5. SCHOKKENDE GEBEURTENISSEN</v>
      </c>
    </row>
    <row r="49" spans="1:8" ht="39.950000000000003" customHeight="1" x14ac:dyDescent="0.2">
      <c r="A49" s="115"/>
      <c r="B49" s="115"/>
      <c r="C49" s="141"/>
      <c r="D49" s="3" t="str">
        <f>IF('Info + taal-langue'!$B$2="Nederlands",'NL+FR'!$A$188,'NL+FR'!$B$188)</f>
        <v>Voor zover wij weten werden er geen werknemers geconfronteerd met een mogelijks schokkende gebeurtenis: 0</v>
      </c>
      <c r="E49" s="136"/>
      <c r="F49" s="107">
        <v>0</v>
      </c>
      <c r="G49" s="147"/>
      <c r="H49" s="156"/>
    </row>
    <row r="50" spans="1:8" ht="60" customHeight="1" x14ac:dyDescent="0.2">
      <c r="A50" s="115"/>
      <c r="B50" s="115"/>
      <c r="C50" s="141"/>
      <c r="D50" s="3" t="str">
        <f>IF('Info + taal-langue'!$B$2="Nederlands",'NL+FR'!$A$189,'NL+FR'!$B$189)</f>
        <v>Eén of meerdere werknemers werden blootgesteld aan een mogelijks schokkende gebeurtenis. De onderneming heeft hierop gepast gereageerd en gezorgd voor de nodige ondersteuning van de betrokken werknemer(s): 1</v>
      </c>
      <c r="E50" s="136"/>
      <c r="F50" s="107"/>
      <c r="G50" s="147"/>
      <c r="H50" s="156"/>
    </row>
    <row r="51" spans="1:8" ht="78" customHeight="1" thickBot="1" x14ac:dyDescent="0.25">
      <c r="A51" s="115"/>
      <c r="B51" s="115"/>
      <c r="C51" s="141"/>
      <c r="D51" s="55" t="str">
        <f>IF('Info + taal-langue'!$B$2="Nederlands",'NL+FR'!$A$190,'NL+FR'!$B$190)</f>
        <v>Eén of meerdere werknemers werden blootgesteld aan een mogelijks schokkende gebeurtenis. De onderneming heeft hier niet adequaat op gereageerd en vond het onnodig om te zorgen voor de nodige ondersteuning van de betrokken werknemer(s): 2</v>
      </c>
      <c r="E51" s="136"/>
      <c r="F51" s="108"/>
      <c r="G51" s="147"/>
      <c r="H51" s="156"/>
    </row>
    <row r="52" spans="1:8" ht="39.950000000000003" customHeight="1" x14ac:dyDescent="0.2">
      <c r="A52" s="119" t="str">
        <f>IF('Info + taal-langue'!$B$2="Nederlands",'NL+FR'!$A$108,'NL+FR'!$B$108)</f>
        <v>6. Emotionele incidenten</v>
      </c>
      <c r="B52" s="125" t="str">
        <f>IF('Info + taal-langue'!$B$2="Nederlands",'NL+FR'!$A$121,'NL+FR'!$B$121)</f>
        <v>Aantal emotionele uitbarstingen, huilbuien of woede-uitvallen op de arbeidsplaats, voor zover u bekend</v>
      </c>
      <c r="C52" s="145">
        <f>'Data collection'!K22</f>
        <v>0</v>
      </c>
      <c r="D52" s="4" t="str">
        <f>IF('Info + taal-langue'!$B$2="Nederlands",'NL+FR'!$A$191,'NL+FR'!$B$191)</f>
        <v>Hoe frequent kwamen dit soort emotionele incidenten voor gedurende het voorgaande jaar ?</v>
      </c>
      <c r="E52" s="135" t="str">
        <f>IF('Info + taal-langue'!$B$2="Nederlands",'NL+FR'!$A$281,'NL+FR'!$B$281)</f>
        <v>Meer informatie</v>
      </c>
      <c r="F52" s="28"/>
      <c r="G52" s="146">
        <f>SUM(F53)</f>
        <v>0</v>
      </c>
      <c r="H52" s="155" t="str">
        <f>UPPER(IF('Info + taal-langue'!$B$2="Nederlands",'NL+FR'!$A$108,'NL+FR'!$B$108))</f>
        <v>6. EMOTIONELE INCIDENTEN</v>
      </c>
    </row>
    <row r="53" spans="1:8" ht="36" customHeight="1" x14ac:dyDescent="0.2">
      <c r="A53" s="115"/>
      <c r="B53" s="126"/>
      <c r="C53" s="141"/>
      <c r="D53" s="3" t="str">
        <f>IF('Info + taal-langue'!$B$2="Nederlands",'NL+FR'!$A$192,'NL+FR'!$B$192)</f>
        <v>Zelden of nooit: 0</v>
      </c>
      <c r="E53" s="136"/>
      <c r="F53" s="107">
        <v>0</v>
      </c>
      <c r="G53" s="147"/>
      <c r="H53" s="156"/>
    </row>
    <row r="54" spans="1:8" ht="32.1" customHeight="1" x14ac:dyDescent="0.2">
      <c r="A54" s="115"/>
      <c r="B54" s="126"/>
      <c r="C54" s="141"/>
      <c r="D54" s="3" t="str">
        <f>IF('Info + taal-langue'!$B$2="Nederlands",'NL+FR'!$A$193,'NL+FR'!$B$193)</f>
        <v>Soms/van tijd tot tijd: 1</v>
      </c>
      <c r="E54" s="136"/>
      <c r="F54" s="107"/>
      <c r="G54" s="147"/>
      <c r="H54" s="156"/>
    </row>
    <row r="55" spans="1:8" ht="33.950000000000003" customHeight="1" x14ac:dyDescent="0.2">
      <c r="A55" s="115"/>
      <c r="B55" s="126"/>
      <c r="C55" s="141"/>
      <c r="D55" s="3" t="str">
        <f>IF('Info + taal-langue'!$B$2="Nederlands",'NL+FR'!$A$194,'NL+FR'!$B$194)</f>
        <v>Regelmatig: 2</v>
      </c>
      <c r="E55" s="136"/>
      <c r="F55" s="107"/>
      <c r="G55" s="147"/>
      <c r="H55" s="156"/>
    </row>
    <row r="56" spans="1:8" ht="32.1" customHeight="1" thickBot="1" x14ac:dyDescent="0.25">
      <c r="A56" s="115"/>
      <c r="B56" s="126"/>
      <c r="C56" s="141"/>
      <c r="D56" s="55" t="str">
        <f>IF('Info + taal-langue'!$B$2="Nederlands",'NL+FR'!$A$195,'NL+FR'!$B$195)</f>
        <v>Erg dikwijls: 3</v>
      </c>
      <c r="E56" s="136"/>
      <c r="F56" s="108"/>
      <c r="G56" s="147"/>
      <c r="H56" s="156"/>
    </row>
    <row r="57" spans="1:8" ht="39.950000000000003" customHeight="1" x14ac:dyDescent="0.2">
      <c r="A57" s="119" t="str">
        <f>IF('Info + taal-langue'!$B$2="Nederlands",'NL+FR'!$A$109,'NL+FR'!$B$109)</f>
        <v xml:space="preserve">7. Groepsconflicten </v>
      </c>
      <c r="B57" s="119" t="str">
        <f>IF('Info + taal-langue'!$B$2="Nederlands",'NL+FR'!$A$122,'NL+FR'!$B$122)</f>
        <v>Aantal groepsconflicten of conflicten tussen personen, voor zover u bekend</v>
      </c>
      <c r="C57" s="145">
        <f>'Data collection'!K25</f>
        <v>0</v>
      </c>
      <c r="D57" s="4" t="str">
        <f>IF('Info + taal-langue'!$B$2="Nederlands",'NL+FR'!$A$196,'NL+FR'!$B$196)</f>
        <v>Hoe frequent kwamen dergelijke conflicten voor gedurende het voorgaande jaar?</v>
      </c>
      <c r="E57" s="135" t="str">
        <f>IF('Info + taal-langue'!$B$2="Nederlands",'NL+FR'!$A$281,'NL+FR'!$B$281)</f>
        <v>Meer informatie</v>
      </c>
      <c r="F57" s="28"/>
      <c r="G57" s="149">
        <f>SUM(F58+F63)</f>
        <v>0</v>
      </c>
      <c r="H57" s="155" t="str">
        <f>UPPER(IF('Info + taal-langue'!$B$2="Nederlands",'NL+FR'!$A$109,'NL+FR'!$B$109))</f>
        <v xml:space="preserve">7. GROEPSCONFLICTEN </v>
      </c>
    </row>
    <row r="58" spans="1:8" ht="39.950000000000003" customHeight="1" x14ac:dyDescent="0.2">
      <c r="A58" s="115"/>
      <c r="B58" s="115"/>
      <c r="C58" s="141"/>
      <c r="D58" s="3" t="str">
        <f>IF('Info + taal-langue'!$B$2="Nederlands",'NL+FR'!$A$197,'NL+FR'!$B$197)</f>
        <v>Naar ons weten deed zich geen enkel conflict voor: 0</v>
      </c>
      <c r="E58" s="136"/>
      <c r="F58" s="107">
        <v>0</v>
      </c>
      <c r="G58" s="150"/>
      <c r="H58" s="156"/>
    </row>
    <row r="59" spans="1:8" ht="39.950000000000003" customHeight="1" x14ac:dyDescent="0.2">
      <c r="A59" s="115"/>
      <c r="B59" s="115"/>
      <c r="C59" s="141"/>
      <c r="D59" s="3" t="str">
        <f>IF('Info + taal-langue'!$B$2="Nederlands",'NL+FR'!$A$198,'NL+FR'!$B$198)</f>
        <v>Naar ons weten was er slechts sprake van enkele dergelijke conflicten: 1</v>
      </c>
      <c r="E59" s="136"/>
      <c r="F59" s="107"/>
      <c r="G59" s="150"/>
      <c r="H59" s="156"/>
    </row>
    <row r="60" spans="1:8" ht="39.950000000000003" customHeight="1" x14ac:dyDescent="0.2">
      <c r="A60" s="115"/>
      <c r="B60" s="115"/>
      <c r="C60" s="141"/>
      <c r="D60" s="3" t="str">
        <f>IF('Info + taal-langue'!$B$2="Nederlands",'NL+FR'!$A$199,'NL+FR'!$B$199)</f>
        <v>Dergelijke conflicten doen zich regelmatig voor, ongeveer elke maand: 2</v>
      </c>
      <c r="E60" s="136"/>
      <c r="F60" s="107"/>
      <c r="G60" s="150"/>
      <c r="H60" s="156"/>
    </row>
    <row r="61" spans="1:8" ht="39.950000000000003" customHeight="1" x14ac:dyDescent="0.2">
      <c r="A61" s="115"/>
      <c r="B61" s="115"/>
      <c r="C61" s="141"/>
      <c r="D61" s="3" t="str">
        <f>IF('Info + taal-langue'!$B$2="Nederlands",'NL+FR'!$A$200,'NL+FR'!$B$200)</f>
        <v>Dergelijke conflicten doen zich wekelijks of meerdere keren per week voor: 3</v>
      </c>
      <c r="E61" s="136"/>
      <c r="F61" s="107"/>
      <c r="G61" s="150"/>
      <c r="H61" s="156"/>
    </row>
    <row r="62" spans="1:8" ht="39.950000000000003" customHeight="1" x14ac:dyDescent="0.2">
      <c r="A62" s="115"/>
      <c r="B62" s="115"/>
      <c r="C62" s="141"/>
      <c r="D62" s="4" t="str">
        <f>IF('Info + taal-langue'!$B$2="Nederlands",'NL+FR'!$A$201,'NL+FR'!$B$201)</f>
        <v>Hoe zou u het belang (de ernst) van dergelijke conflicten inschatten?</v>
      </c>
      <c r="E62" s="136"/>
      <c r="F62" s="27"/>
      <c r="G62" s="150"/>
      <c r="H62" s="156"/>
    </row>
    <row r="63" spans="1:8" ht="39.950000000000003" customHeight="1" x14ac:dyDescent="0.2">
      <c r="A63" s="115"/>
      <c r="B63" s="115"/>
      <c r="C63" s="141"/>
      <c r="D63" s="3" t="str">
        <f>IF('Info + taal-langue'!$B$2="Nederlands",'NL+FR'!$A$202,'NL+FR'!$B$202)</f>
        <v>Naar ons weten deed zich geen enkel conflict voor: 0</v>
      </c>
      <c r="E63" s="136"/>
      <c r="F63" s="107">
        <v>0</v>
      </c>
      <c r="G63" s="150"/>
      <c r="H63" s="156"/>
    </row>
    <row r="64" spans="1:8" ht="39.950000000000003" customHeight="1" x14ac:dyDescent="0.2">
      <c r="A64" s="115"/>
      <c r="B64" s="115"/>
      <c r="C64" s="141"/>
      <c r="D64" s="3" t="str">
        <f>IF('Info + taal-langue'!$B$2="Nederlands",'NL+FR'!$A$203,'NL+FR'!$B$203)</f>
        <v>In het algemeen worden dergelijke conflicten snel opgelost en hebben zij geen of weinig invloed op het werk: 1</v>
      </c>
      <c r="E64" s="136"/>
      <c r="F64" s="107"/>
      <c r="G64" s="150"/>
      <c r="H64" s="156"/>
    </row>
    <row r="65" spans="1:8" ht="47.1" customHeight="1" thickBot="1" x14ac:dyDescent="0.25">
      <c r="A65" s="116"/>
      <c r="B65" s="116"/>
      <c r="C65" s="142"/>
      <c r="D65" s="5" t="str">
        <f>IF('Info + taal-langue'!$B$2="Nederlands",'NL+FR'!$A$204,'NL+FR'!$B$204)</f>
        <v>Meerdere conflicten hebben een belangrijke invloed gehad op het werk en/of hebben nogal wat tijd gevergd om opgelost te
geraken: 2</v>
      </c>
      <c r="E65" s="137"/>
      <c r="F65" s="108"/>
      <c r="G65" s="151"/>
      <c r="H65" s="157"/>
    </row>
    <row r="66" spans="1:8" ht="39.950000000000003" customHeight="1" x14ac:dyDescent="0.2">
      <c r="A66" s="119" t="str">
        <f>IF('Info + taal-langue'!$B$2="Nederlands",'NL+FR'!$A$110,'NL+FR'!$B$110)</f>
        <v>8. Ongewenst gedrag door derden</v>
      </c>
      <c r="B66" s="119" t="str">
        <f>IF('Info + taal-langue'!$B$2="Nederlands",'NL+FR'!$A$123,'NL+FR'!$B$123)</f>
        <v>Aantal incidenten uitgaande van derden (verbaal of fysiek geweld, of andere vormen van grensoverschrijdend gedrag vanwege personen van buiten de onderneming) waarvan de werknemers het slachtoffer zijn geworden</v>
      </c>
      <c r="C66" s="145">
        <f>'Data collection'!K28</f>
        <v>0</v>
      </c>
      <c r="D66" s="4" t="str">
        <f>IF('Info + taal-langue'!$B$2="Nederlands",'NL+FR'!$A$205,'NL+FR'!$B$205)</f>
        <v>Hoe frequent kwamen dergelijke incidenten voor gedurende het voorgaande jaar?</v>
      </c>
      <c r="E66" s="135" t="str">
        <f>IF('Info + taal-langue'!$B$2="Nederlands",'NL+FR'!$A$281,'NL+FR'!$B$281)</f>
        <v>Meer informatie</v>
      </c>
      <c r="F66" s="28"/>
      <c r="G66" s="146">
        <f>SUM(F67+F72)</f>
        <v>0</v>
      </c>
      <c r="H66" s="155" t="str">
        <f>UPPER(IF('Info + taal-langue'!$B$2="Nederlands",'NL+FR'!$A$110,'NL+FR'!$B$110))</f>
        <v>8. ONGEWENST GEDRAG DOOR DERDEN</v>
      </c>
    </row>
    <row r="67" spans="1:8" ht="39.950000000000003" customHeight="1" x14ac:dyDescent="0.2">
      <c r="A67" s="115"/>
      <c r="B67" s="115"/>
      <c r="C67" s="141"/>
      <c r="D67" s="3" t="str">
        <f>IF('Info + taal-langue'!$B$2="Nederlands",'NL+FR'!$A$206,'NL+FR'!$B$206)</f>
        <v>Zelden of nooit: 0</v>
      </c>
      <c r="E67" s="136"/>
      <c r="F67" s="107">
        <v>0</v>
      </c>
      <c r="G67" s="147"/>
      <c r="H67" s="156"/>
    </row>
    <row r="68" spans="1:8" ht="39.950000000000003" customHeight="1" x14ac:dyDescent="0.2">
      <c r="A68" s="115"/>
      <c r="B68" s="115"/>
      <c r="C68" s="141"/>
      <c r="D68" s="3" t="str">
        <f>IF('Info + taal-langue'!$B$2="Nederlands",'NL+FR'!$A$207,'NL+FR'!$B$207)</f>
        <v>Soms/van tijd tot tijd: 1</v>
      </c>
      <c r="E68" s="136"/>
      <c r="F68" s="107"/>
      <c r="G68" s="147"/>
      <c r="H68" s="156"/>
    </row>
    <row r="69" spans="1:8" ht="39.950000000000003" customHeight="1" x14ac:dyDescent="0.2">
      <c r="A69" s="115"/>
      <c r="B69" s="115"/>
      <c r="C69" s="141"/>
      <c r="D69" s="3" t="str">
        <f>IF('Info + taal-langue'!$B$2="Nederlands",'NL+FR'!$A$208,'NL+FR'!$B$208)</f>
        <v>Regelmatig: 2</v>
      </c>
      <c r="E69" s="136"/>
      <c r="F69" s="107"/>
      <c r="G69" s="147"/>
      <c r="H69" s="156"/>
    </row>
    <row r="70" spans="1:8" ht="39.950000000000003" customHeight="1" x14ac:dyDescent="0.2">
      <c r="A70" s="115"/>
      <c r="B70" s="115"/>
      <c r="C70" s="141"/>
      <c r="D70" s="3" t="str">
        <f>IF('Info + taal-langue'!$B$2="Nederlands",'NL+FR'!$A$209,'NL+FR'!$B$209)</f>
        <v>Erg dikwijls: 3</v>
      </c>
      <c r="E70" s="136"/>
      <c r="F70" s="107"/>
      <c r="G70" s="147"/>
      <c r="H70" s="156"/>
    </row>
    <row r="71" spans="1:8" ht="39.950000000000003" customHeight="1" x14ac:dyDescent="0.2">
      <c r="A71" s="115"/>
      <c r="B71" s="115"/>
      <c r="C71" s="141"/>
      <c r="D71" s="4" t="str">
        <f>IF('Info + taal-langue'!$B$2="Nederlands",'NL+FR'!$A$210,'NL+FR'!$B$210)</f>
        <v>Hoe zou u het belang van dergelijke incidenten inschatten?</v>
      </c>
      <c r="E71" s="136"/>
      <c r="F71" s="27"/>
      <c r="G71" s="147"/>
      <c r="H71" s="156"/>
    </row>
    <row r="72" spans="1:8" ht="39.950000000000003" customHeight="1" x14ac:dyDescent="0.2">
      <c r="A72" s="115"/>
      <c r="B72" s="115"/>
      <c r="C72" s="141"/>
      <c r="D72" s="3" t="str">
        <f>IF('Info + taal-langue'!$B$2="Nederlands",'NL+FR'!$A$211,'NL+FR'!$B$211)</f>
        <v>Naar ons weten deed zich geen enkel dergelijk incident voor: 0</v>
      </c>
      <c r="E72" s="136"/>
      <c r="F72" s="107">
        <v>0</v>
      </c>
      <c r="G72" s="147"/>
      <c r="H72" s="156"/>
    </row>
    <row r="73" spans="1:8" ht="39.950000000000003" customHeight="1" x14ac:dyDescent="0.2">
      <c r="A73" s="115"/>
      <c r="B73" s="115"/>
      <c r="C73" s="141"/>
      <c r="D73" s="3" t="str">
        <f>IF('Info + taal-langue'!$B$2="Nederlands",'NL+FR'!$A$212,'NL+FR'!$B$212)</f>
        <v>De meeste van dergelijke incidenten waren onschuldig: 1</v>
      </c>
      <c r="E73" s="136"/>
      <c r="F73" s="107"/>
      <c r="G73" s="147"/>
      <c r="H73" s="156"/>
    </row>
    <row r="74" spans="1:8" ht="39.950000000000003" customHeight="1" x14ac:dyDescent="0.2">
      <c r="A74" s="115"/>
      <c r="B74" s="115"/>
      <c r="C74" s="141"/>
      <c r="D74" s="3" t="str">
        <f>IF('Info + taal-langue'!$B$2="Nederlands",'NL+FR'!$A$213,'NL+FR'!$B$213)</f>
        <v>Meerdere van dergelijke incidenten kunnen beschouwd worden als ernstig: 2</v>
      </c>
      <c r="E74" s="136"/>
      <c r="F74" s="107"/>
      <c r="G74" s="147"/>
      <c r="H74" s="156"/>
    </row>
    <row r="75" spans="1:8" ht="39.950000000000003" customHeight="1" thickBot="1" x14ac:dyDescent="0.25">
      <c r="A75" s="116"/>
      <c r="B75" s="116"/>
      <c r="C75" s="142"/>
      <c r="D75" s="5" t="str">
        <f>IF('Info + taal-langue'!$B$2="Nederlands",'NL+FR'!$A$214,'NL+FR'!$B$214)</f>
        <v>Dergelijke incidenten zijn regelmatig van een ernstige aard: 3</v>
      </c>
      <c r="E75" s="137"/>
      <c r="F75" s="108"/>
      <c r="G75" s="148"/>
      <c r="H75" s="157"/>
    </row>
    <row r="76" spans="1:8" ht="56.1" customHeight="1" x14ac:dyDescent="0.2">
      <c r="A76" s="119" t="str">
        <f>IF('Info + taal-langue'!$B$2="Nederlands",'NL+FR'!$A$111,'NL+FR'!$B$111)</f>
        <v>9. Musculoskeletale aandoeningen (MSA: rugpijn, tendinitis, …)</v>
      </c>
      <c r="B76" s="120" t="str">
        <f>IF('Info + taal-langue'!$B$2="Nederlands",'NL+FR'!$A$124,'NL+FR'!$B$124)</f>
        <v>Raming van het aantal personen dat te kampen heeft met musculoskeletale aandoeningen</v>
      </c>
      <c r="C76" s="145">
        <f>'Data collection'!K33</f>
        <v>0</v>
      </c>
      <c r="D76" s="4" t="str">
        <f>IF('Info + taal-langue'!$B$2="Nederlands",'NL+FR'!$A$215,'NL+FR'!$B$215)</f>
        <v>Zijn er, voor zover u weet, momenteel in uw onderneming of afdeling / dienst / departement werknemers die te kampen hebben met musculoskeletale aandoeningen?</v>
      </c>
      <c r="E76" s="135" t="str">
        <f>IF('Info + taal-langue'!$B$2="Nederlands",'NL+FR'!$A$281,'NL+FR'!$B$281)</f>
        <v>Meer informatie</v>
      </c>
      <c r="F76" s="28"/>
      <c r="G76" s="146">
        <f>SUM(F77+F81)</f>
        <v>0</v>
      </c>
      <c r="H76" s="155" t="str">
        <f>IF('Info + taal-langue'!$B$2="Nederlands",'NL+FR'!$A$130,'NL+FR'!$B$130)</f>
        <v>9. MSA</v>
      </c>
    </row>
    <row r="77" spans="1:8" ht="39.950000000000003" customHeight="1" x14ac:dyDescent="0.2">
      <c r="A77" s="115"/>
      <c r="B77" s="112"/>
      <c r="C77" s="141"/>
      <c r="D77" s="3" t="str">
        <f>IF('Info + taal-langue'!$B$2="Nederlands",'NL+FR'!$A$216,'NL+FR'!$B$216)</f>
        <v>Geen enkele werknemer lijkt hiermee te maken te hebben: 0</v>
      </c>
      <c r="E77" s="136"/>
      <c r="F77" s="107">
        <v>0</v>
      </c>
      <c r="G77" s="147"/>
      <c r="H77" s="156"/>
    </row>
    <row r="78" spans="1:8" ht="39.950000000000003" customHeight="1" x14ac:dyDescent="0.2">
      <c r="A78" s="115"/>
      <c r="B78" s="112"/>
      <c r="C78" s="141"/>
      <c r="D78" s="3" t="str">
        <f>IF('Info + taal-langue'!$B$2="Nederlands",'NL+FR'!$A$217,'NL+FR'!$B$217)</f>
        <v>Enkele werknemers hebben last van musculoskeletale aandoeningen: 1</v>
      </c>
      <c r="E78" s="136"/>
      <c r="F78" s="107"/>
      <c r="G78" s="147"/>
      <c r="H78" s="156"/>
    </row>
    <row r="79" spans="1:8" ht="39.950000000000003" customHeight="1" x14ac:dyDescent="0.2">
      <c r="A79" s="115"/>
      <c r="B79" s="112"/>
      <c r="C79" s="141"/>
      <c r="D79" s="3" t="str">
        <f>IF('Info + taal-langue'!$B$2="Nederlands",'NL+FR'!$A$218,'NL+FR'!$B$218)</f>
        <v>Nogal wat werknemers hebben last van musculoskeletale aandoeningen: 2</v>
      </c>
      <c r="E79" s="136"/>
      <c r="F79" s="107"/>
      <c r="G79" s="147"/>
      <c r="H79" s="156"/>
    </row>
    <row r="80" spans="1:8" ht="39.950000000000003" customHeight="1" x14ac:dyDescent="0.2">
      <c r="A80" s="115"/>
      <c r="B80" s="112"/>
      <c r="C80" s="141"/>
      <c r="D80" s="4" t="str">
        <f>IF('Info + taal-langue'!$B$2="Nederlands",'NL+FR'!$A$219,'NL+FR'!$B$219)</f>
        <v>Hoe beoordeelt u het aantal musculoskeletale aandoeningen in uw onderneming of afdeling / dienst / departement, gegeven haar kenmerken en de sector waarin u actief bent?</v>
      </c>
      <c r="E80" s="136"/>
      <c r="F80" s="27"/>
      <c r="G80" s="147"/>
      <c r="H80" s="156"/>
    </row>
    <row r="81" spans="1:8" ht="39.950000000000003" customHeight="1" x14ac:dyDescent="0.2">
      <c r="A81" s="115"/>
      <c r="B81" s="112"/>
      <c r="C81" s="141"/>
      <c r="D81" s="3" t="str">
        <f>IF('Info + taal-langue'!$B$2="Nederlands",'NL+FR'!$A$220,'NL+FR'!$B$220)</f>
        <v>Wij vinden het aantal gunstig: 0</v>
      </c>
      <c r="E81" s="136"/>
      <c r="F81" s="107">
        <v>0</v>
      </c>
      <c r="G81" s="147"/>
      <c r="H81" s="156"/>
    </row>
    <row r="82" spans="1:8" ht="39.950000000000003" customHeight="1" x14ac:dyDescent="0.2">
      <c r="A82" s="115"/>
      <c r="B82" s="112"/>
      <c r="C82" s="141"/>
      <c r="D82" s="3" t="str">
        <f>IF('Info + taal-langue'!$B$2="Nederlands",'NL+FR'!$A$221,'NL+FR'!$B$221)</f>
        <v>Wij beschouwen het aantal als normaal/aanvaardbaar: 1</v>
      </c>
      <c r="E82" s="136"/>
      <c r="F82" s="107"/>
      <c r="G82" s="147"/>
      <c r="H82" s="156"/>
    </row>
    <row r="83" spans="1:8" ht="39.950000000000003" customHeight="1" thickBot="1" x14ac:dyDescent="0.25">
      <c r="A83" s="116"/>
      <c r="B83" s="113"/>
      <c r="C83" s="142"/>
      <c r="D83" s="5" t="str">
        <f>IF('Info + taal-langue'!$B$2="Nederlands",'NL+FR'!$A$222,'NL+FR'!$B$222)</f>
        <v>Wij vinden het aantal ongunstig: 2</v>
      </c>
      <c r="E83" s="137"/>
      <c r="F83" s="108"/>
      <c r="G83" s="148"/>
      <c r="H83" s="157"/>
    </row>
    <row r="84" spans="1:8" ht="105" customHeight="1" x14ac:dyDescent="0.2">
      <c r="A84" s="119" t="str">
        <f>IF('Info + taal-langue'!$B$2="Nederlands",'NL+FR'!$A$131,'NL+FR'!$B$131)</f>
        <v>10. Respect voor diversiteit in de onderneming</v>
      </c>
      <c r="B84" s="152"/>
      <c r="C84" s="4"/>
      <c r="D84" s="4" t="str">
        <f>IF('Info + taal-langue'!$B$2="Nederlands",'NL+FR'!$A$223,'NL+FR'!$B$223)</f>
        <v>Hebt u er weet van dat werknemers verschillend behandeld worden om reden van persoonskenmerken (ras, huidskleur, afkomst van de persoon, nationale of etnische oorsprong, nationaliteit, geslacht, seksuele geaardheid, burgerlijke stand, geboorte, leeftijd, rijkdom, religieuze of filosofische overtuiging, huidige of toekomstige gezondheidstoestand, handicap, taal, politieke overtuiging, fysieke dan wel genetische kenmerken of sociale afkomst)?</v>
      </c>
      <c r="E84" s="135" t="str">
        <f>IF('Info + taal-langue'!$B$2="Nederlands",'NL+FR'!$A$281,'NL+FR'!$B$281)</f>
        <v>Meer informatie</v>
      </c>
      <c r="F84" s="28"/>
      <c r="G84" s="146">
        <f>SUM(F85+F89)</f>
        <v>0</v>
      </c>
      <c r="H84" s="155" t="str">
        <f>IF('Info + taal-langue'!$B$2="Nederlands",'NL+FR'!$A$137,'NL+FR'!$B$137)</f>
        <v>10. DIVERSITEIT</v>
      </c>
    </row>
    <row r="85" spans="1:8" ht="39.950000000000003" customHeight="1" x14ac:dyDescent="0.2">
      <c r="A85" s="115"/>
      <c r="B85" s="153"/>
      <c r="C85" s="4"/>
      <c r="D85" s="3" t="str">
        <f>IF('Info + taal-langue'!$B$2="Nederlands",'NL+FR'!$A$224,'NL+FR'!$B$224)</f>
        <v>Naar ons weten wordt elke werknemer op dezelfde manier behandeld: 0</v>
      </c>
      <c r="E85" s="136"/>
      <c r="F85" s="107">
        <v>0</v>
      </c>
      <c r="G85" s="147"/>
      <c r="H85" s="156"/>
    </row>
    <row r="86" spans="1:8" ht="60" customHeight="1" x14ac:dyDescent="0.2">
      <c r="A86" s="115"/>
      <c r="B86" s="153"/>
      <c r="C86" s="4"/>
      <c r="D86" s="3" t="str">
        <f>IF('Info + taal-langue'!$B$2="Nederlands",'NL+FR'!$A$225,'NL+FR'!$B$225)</f>
        <v>Wij zijn er niet zeker van dat elke werknemer met een minder courante godsdienstige overtuiging, van een andere seksuele geaardheid, van vreemde afkomst, … in de praktijk altijd op dezelfde manier wordt behandeld als de andere collega’s: 1</v>
      </c>
      <c r="E86" s="136"/>
      <c r="F86" s="107"/>
      <c r="G86" s="147"/>
      <c r="H86" s="156"/>
    </row>
    <row r="87" spans="1:8" ht="62.1" customHeight="1" x14ac:dyDescent="0.2">
      <c r="A87" s="115"/>
      <c r="B87" s="153"/>
      <c r="C87" s="4"/>
      <c r="D87" s="3" t="str">
        <f>IF('Info + taal-langue'!$B$2="Nederlands",'NL+FR'!$A$226,'NL+FR'!$B$226)</f>
        <v>De onderneming of afdeling / dienst / departement maakt wel degelijk een onderscheid tussen werknemers op grond van kenmerken die niets te maken hebben met de arbeidsprestaties: 2</v>
      </c>
      <c r="E87" s="136"/>
      <c r="F87" s="107"/>
      <c r="G87" s="147"/>
      <c r="H87" s="156"/>
    </row>
    <row r="88" spans="1:8" ht="39.950000000000003" customHeight="1" x14ac:dyDescent="0.2">
      <c r="A88" s="115"/>
      <c r="B88" s="153"/>
      <c r="C88" s="4"/>
      <c r="D88" s="4" t="str">
        <f>IF('Info + taal-langue'!$B$2="Nederlands",'NL+FR'!$A$227,'NL+FR'!$B$227)</f>
        <v>Zaten er tussen de formele en informele verzoeken tot interventie die in de loop van het voorgaande jaar werden geformuleerd klachten die verwezen naar discriminatie?</v>
      </c>
      <c r="E88" s="136"/>
      <c r="F88" s="27"/>
      <c r="G88" s="147"/>
      <c r="H88" s="156"/>
    </row>
    <row r="89" spans="1:8" ht="39.950000000000003" customHeight="1" x14ac:dyDescent="0.2">
      <c r="A89" s="115"/>
      <c r="B89" s="153"/>
      <c r="C89" s="4"/>
      <c r="D89" s="3" t="str">
        <f>IF('Info + taal-langue'!$B$2="Nederlands",'NL+FR'!$A$228,'NL+FR'!$B$228)</f>
        <v>Neen: 0</v>
      </c>
      <c r="E89" s="136"/>
      <c r="F89" s="107">
        <v>0</v>
      </c>
      <c r="G89" s="147"/>
      <c r="H89" s="156"/>
    </row>
    <row r="90" spans="1:8" ht="39.950000000000003" customHeight="1" thickBot="1" x14ac:dyDescent="0.25">
      <c r="A90" s="116"/>
      <c r="B90" s="154"/>
      <c r="C90" s="6"/>
      <c r="D90" s="5" t="str">
        <f>IF('Info + taal-langue'!$B$2="Nederlands",'NL+FR'!$A$229,'NL+FR'!$B$229)</f>
        <v>Ja: 1</v>
      </c>
      <c r="E90" s="137"/>
      <c r="F90" s="108"/>
      <c r="G90" s="148"/>
      <c r="H90" s="157"/>
    </row>
    <row r="91" spans="1:8" ht="39.950000000000003" customHeight="1" x14ac:dyDescent="0.2">
      <c r="A91" s="119" t="str">
        <f>IF('Info + taal-langue'!$B$2="Nederlands",'NL+FR'!$A$132,'NL+FR'!$B$132)</f>
        <v>11. Functioneringsproblemen ten gevolge van middelengebruik op de werkvloer en maatregelen die in dit verband werden genomen</v>
      </c>
      <c r="B91" s="152"/>
      <c r="C91" s="4"/>
      <c r="D91" s="4" t="str">
        <f>IF('Info + taal-langue'!$B$2="Nederlands",'NL+FR'!$A$230,'NL+FR'!$B$230)</f>
        <v>Heeft uw onderneming of afdeling / dienst / departement in de loop van het voorgaande jaar te maken gehad met problemen inzake het gebruik van alcohol, drugs, medicatie, … bij het personeel?</v>
      </c>
      <c r="E91" s="135" t="str">
        <f>IF('Info + taal-langue'!$B$2="Nederlands",'NL+FR'!$A$281,'NL+FR'!$B$281)</f>
        <v>Meer informatie</v>
      </c>
      <c r="F91" s="28"/>
      <c r="G91" s="146">
        <f>SUM(F92+F96)</f>
        <v>0</v>
      </c>
      <c r="H91" s="155" t="str">
        <f>IF('Info + taal-langue'!$B$2="Nederlands",'NL+FR'!$A$138,'NL+FR'!$B$138)</f>
        <v>11. VERSLAVING</v>
      </c>
    </row>
    <row r="92" spans="1:8" ht="39.950000000000003" customHeight="1" x14ac:dyDescent="0.2">
      <c r="A92" s="115"/>
      <c r="B92" s="153"/>
      <c r="C92" s="4"/>
      <c r="D92" s="3" t="str">
        <f>IF('Info + taal-langue'!$B$2="Nederlands",'NL+FR'!$A$231,'NL+FR'!$B$231)</f>
        <v>De onderneming of afdeling / dienst / departement heeft hier geen problemen mee gehad: 0</v>
      </c>
      <c r="E92" s="136"/>
      <c r="F92" s="107">
        <v>0</v>
      </c>
      <c r="G92" s="147"/>
      <c r="H92" s="156"/>
    </row>
    <row r="93" spans="1:8" ht="39.950000000000003" customHeight="1" x14ac:dyDescent="0.2">
      <c r="A93" s="115"/>
      <c r="B93" s="153"/>
      <c r="C93" s="4"/>
      <c r="D93" s="3" t="str">
        <f>IF('Info + taal-langue'!$B$2="Nederlands",'NL+FR'!$A$232,'NL+FR'!$B$232)</f>
        <v>De onderneming of afdeling / dienst / departement heeft hiertegen enkele malen moeten optreden: 1</v>
      </c>
      <c r="E93" s="136"/>
      <c r="F93" s="107"/>
      <c r="G93" s="147"/>
      <c r="H93" s="156"/>
    </row>
    <row r="94" spans="1:8" ht="39.950000000000003" customHeight="1" x14ac:dyDescent="0.2">
      <c r="A94" s="115"/>
      <c r="B94" s="153"/>
      <c r="C94" s="4"/>
      <c r="D94" s="3" t="str">
        <f>IF('Info + taal-langue'!$B$2="Nederlands",'NL+FR'!$A$233,'NL+FR'!$B$233)</f>
        <v>De onderneming of afdeling / dienst / departement werd regelmatig geconfronteerd met deze problematiek: 2</v>
      </c>
      <c r="E94" s="136"/>
      <c r="F94" s="107"/>
      <c r="G94" s="147"/>
      <c r="H94" s="156"/>
    </row>
    <row r="95" spans="1:8" ht="39.950000000000003" customHeight="1" x14ac:dyDescent="0.2">
      <c r="A95" s="115"/>
      <c r="B95" s="153"/>
      <c r="C95" s="4"/>
      <c r="D95" s="4" t="str">
        <f>IF('Info + taal-langue'!$B$2="Nederlands",'NL+FR'!$A$234,'NL+FR'!$B$234)</f>
        <v>Houdt de onderneming rekening met het bestaan van een mogelijke problematiek van middelenmisbruik (alcohol, drugs, medicatie, …) bij het personeel?</v>
      </c>
      <c r="E95" s="136"/>
      <c r="F95" s="27"/>
      <c r="G95" s="147"/>
      <c r="H95" s="156"/>
    </row>
    <row r="96" spans="1:8" ht="39.950000000000003" customHeight="1" x14ac:dyDescent="0.2">
      <c r="A96" s="115"/>
      <c r="B96" s="153"/>
      <c r="C96" s="4"/>
      <c r="D96" s="3" t="str">
        <f>IF('Info + taal-langue'!$B$2="Nederlands",'NL+FR'!$A$235,'NL+FR'!$B$235)</f>
        <v>Er zijn maatregelen (intern beleid alcohol en andere drugs) voorzien voor het geval zich een dergelijk probleem zou voordoen: 0</v>
      </c>
      <c r="E96" s="136"/>
      <c r="F96" s="107">
        <v>0</v>
      </c>
      <c r="G96" s="147"/>
      <c r="H96" s="156"/>
    </row>
    <row r="97" spans="1:8" ht="39.950000000000003" customHeight="1" x14ac:dyDescent="0.2">
      <c r="A97" s="115"/>
      <c r="B97" s="153"/>
      <c r="C97" s="4"/>
      <c r="D97" s="3" t="str">
        <f>IF('Info + taal-langue'!$B$2="Nederlands",'NL+FR'!$A$236,'NL+FR'!$B$236)</f>
        <v>Hoewel er maatregelen voorzien zijn, wordt in het algemeen niet opgetreden wanneer het zou nodig zijn: 1</v>
      </c>
      <c r="E97" s="136"/>
      <c r="F97" s="107"/>
      <c r="G97" s="147"/>
      <c r="H97" s="156"/>
    </row>
    <row r="98" spans="1:8" ht="50.1" customHeight="1" thickBot="1" x14ac:dyDescent="0.25">
      <c r="A98" s="116"/>
      <c r="B98" s="154"/>
      <c r="C98" s="6"/>
      <c r="D98" s="5" t="str">
        <f>IF('Info + taal-langue'!$B$2="Nederlands",'NL+FR'!$A$237,'NL+FR'!$B$237)</f>
        <v>Naar ons weten bestaan er geen maatregelen voor het geval een werknemer zou te kampen hebben met een verslavingsprobleem: 2</v>
      </c>
      <c r="E98" s="137"/>
      <c r="F98" s="108"/>
      <c r="G98" s="148"/>
      <c r="H98" s="157"/>
    </row>
    <row r="99" spans="1:8" ht="42.95" customHeight="1" x14ac:dyDescent="0.2">
      <c r="A99" s="119" t="str">
        <f>IF('Info + taal-langue'!$B$2="Nederlands",'NL+FR'!$A$133,'NL+FR'!$B$133)</f>
        <v>12. Functioneren van de preventiedienst of van de persoon/personen met een opdracht op het vlak van de werkgebonden 
psychosociale risico’s</v>
      </c>
      <c r="B99" s="152"/>
      <c r="C99" s="4"/>
      <c r="D99" s="67" t="str">
        <f>IF('Info + taal-langue'!$B$2="Nederlands",'NL+FR'!$A$238,'NL+FR'!$B$238)</f>
        <v>Wordt de problematiek van de psychosociale belasting van de werknemers aangepakt via concrete acties op het terrein die ingekaderd zijn in een lange-termijnbeleid?</v>
      </c>
      <c r="E99" s="132" t="str">
        <f>IF('Info + taal-langue'!$B$2="Nederlands",'NL+FR'!$A$281,'NL+FR'!$B$281)</f>
        <v>Meer informatie</v>
      </c>
      <c r="F99" s="28"/>
      <c r="G99" s="146">
        <f>SUM(F100)</f>
        <v>0</v>
      </c>
      <c r="H99" s="155" t="str">
        <f>IF('Info + taal-langue'!$B$2="Nederlands",'NL+FR'!$A$140,'NL+FR'!$B$140)</f>
        <v>13. PREVENTIEDIENST PSY</v>
      </c>
    </row>
    <row r="100" spans="1:8" ht="48.95" customHeight="1" x14ac:dyDescent="0.2">
      <c r="A100" s="115"/>
      <c r="B100" s="153"/>
      <c r="C100" s="4"/>
      <c r="D100" s="33" t="str">
        <f>IF('Info + taal-langue'!$B$2="Nederlands",'NL+FR'!$A$239,'NL+FR'!$B$239)</f>
        <v>Er is één persoon of dienst die verantwoordelijk is voor deze problematiek. Deze wordt ondersteund door een werkgroep die 
acties op lange termijn aanstuurt: 0</v>
      </c>
      <c r="E100" s="133"/>
      <c r="F100" s="107">
        <v>0</v>
      </c>
      <c r="G100" s="147"/>
      <c r="H100" s="156"/>
    </row>
    <row r="101" spans="1:8" ht="39.950000000000003" customHeight="1" x14ac:dyDescent="0.2">
      <c r="A101" s="115"/>
      <c r="B101" s="153"/>
      <c r="C101" s="4"/>
      <c r="D101" s="33" t="str">
        <f>IF('Info + taal-langue'!$B$2="Nederlands",'NL+FR'!$A$240,'NL+FR'!$B$240)</f>
        <v>Er is één persoon of dienst die verantwoordelijk is voor deze problematiek; deze onderneemt regelmatig acties op dit vlak: 1</v>
      </c>
      <c r="E101" s="133"/>
      <c r="F101" s="107"/>
      <c r="G101" s="147"/>
      <c r="H101" s="156"/>
    </row>
    <row r="102" spans="1:8" ht="39.950000000000003" customHeight="1" x14ac:dyDescent="0.2">
      <c r="A102" s="115"/>
      <c r="B102" s="153"/>
      <c r="C102" s="4"/>
      <c r="D102" s="33" t="str">
        <f>IF('Info + taal-langue'!$B$2="Nederlands",'NL+FR'!$A$241,'NL+FR'!$B$241)</f>
        <v>Eén of meerdere personen zijn daar regelmatig mee bezig, maar tot nog toe heeft dat niet geleid tot acties op de langere termijn: 2</v>
      </c>
      <c r="E102" s="133"/>
      <c r="F102" s="107"/>
      <c r="G102" s="147"/>
      <c r="H102" s="156"/>
    </row>
    <row r="103" spans="1:8" ht="42" customHeight="1" x14ac:dyDescent="0.2">
      <c r="A103" s="115"/>
      <c r="B103" s="153"/>
      <c r="C103" s="4"/>
      <c r="D103" s="33" t="str">
        <f>IF('Info + taal-langue'!$B$2="Nederlands",'NL+FR'!$A$242,'NL+FR'!$B$242)</f>
        <v>Meerdere personen zijn daar soms wel mee bezig maar het gebeurt allemaal weinig gecoördineerd en resultaatsgericht: 3</v>
      </c>
      <c r="E103" s="133"/>
      <c r="F103" s="107"/>
      <c r="G103" s="147"/>
      <c r="H103" s="156"/>
    </row>
    <row r="104" spans="1:8" ht="39.950000000000003" customHeight="1" thickBot="1" x14ac:dyDescent="0.25">
      <c r="A104" s="116"/>
      <c r="B104" s="154"/>
      <c r="C104" s="6"/>
      <c r="D104" s="60" t="str">
        <f>IF('Info + taal-langue'!$B$2="Nederlands",'NL+FR'!$A$243,'NL+FR'!$B$243)</f>
        <v>Niemand houdt zich hiermee duidelijk bezig: 4</v>
      </c>
      <c r="E104" s="134"/>
      <c r="F104" s="108"/>
      <c r="G104" s="148"/>
      <c r="H104" s="157"/>
    </row>
    <row r="105" spans="1:8" ht="80.099999999999994" customHeight="1" x14ac:dyDescent="0.2">
      <c r="A105" s="119" t="str">
        <f>IF('Info + taal-langue'!$B$2="Nederlands",'NL+FR'!$A$134,'NL+FR'!$B$134)</f>
        <v>13. Sociaal overleg rond de psychosociale risico’s</v>
      </c>
      <c r="B105" s="152"/>
      <c r="C105" s="4"/>
      <c r="D105" s="4" t="str">
        <f>IF('Info + taal-langue'!$B$2="Nederlands",'NL+FR'!$A$244,'NL+FR'!$B$244)</f>
        <v>In welke mate worden de psychosociale risico’s en de maatregelen die op dit vlak worden overwogen besproken in de schoot van de vergaderingen van het CPBW, de ondernemingsraad of de syndicale delegatie? Indien geen van deze drie instanties bestaan: in welke mate komt deze problematiek aan bod in de diverse vergaderingen met de werknemers?</v>
      </c>
      <c r="E105" s="135" t="str">
        <f>IF('Info + taal-langue'!$B$2="Nederlands",'NL+FR'!$A$281,'NL+FR'!$B$281)</f>
        <v>Meer informatie</v>
      </c>
      <c r="F105" s="28"/>
      <c r="G105" s="146">
        <f>SUM(F106,F110)</f>
        <v>0</v>
      </c>
      <c r="H105" s="155" t="str">
        <f>IF('Info + taal-langue'!$B$2="Nederlands",'NL+FR'!$A$139,'NL+FR'!$B$139)</f>
        <v>12. SOCIAAL OVERLEG PSY</v>
      </c>
    </row>
    <row r="106" spans="1:8" ht="39.950000000000003" customHeight="1" x14ac:dyDescent="0.2">
      <c r="A106" s="115"/>
      <c r="B106" s="153"/>
      <c r="C106" s="4"/>
      <c r="D106" s="3" t="str">
        <f>IF('Info + taal-langue'!$B$2="Nederlands",'NL+FR'!$A$245,'NL+FR'!$B$245)</f>
        <v>Regelmatig: 0</v>
      </c>
      <c r="E106" s="136"/>
      <c r="F106" s="107">
        <v>0</v>
      </c>
      <c r="G106" s="147"/>
      <c r="H106" s="156"/>
    </row>
    <row r="107" spans="1:8" ht="39.950000000000003" customHeight="1" x14ac:dyDescent="0.2">
      <c r="A107" s="115"/>
      <c r="B107" s="153"/>
      <c r="C107" s="4"/>
      <c r="D107" s="3" t="str">
        <f>IF('Info + taal-langue'!$B$2="Nederlands",'NL+FR'!$A$246,'NL+FR'!$B$246)</f>
        <v>Af en toe: 1</v>
      </c>
      <c r="E107" s="136"/>
      <c r="F107" s="107"/>
      <c r="G107" s="147"/>
      <c r="H107" s="156"/>
    </row>
    <row r="108" spans="1:8" ht="39.950000000000003" customHeight="1" x14ac:dyDescent="0.2">
      <c r="A108" s="115"/>
      <c r="B108" s="153"/>
      <c r="C108" s="4"/>
      <c r="D108" s="3" t="str">
        <f>IF('Info + taal-langue'!$B$2="Nederlands",'NL+FR'!$A$247,'NL+FR'!$B$247)</f>
        <v>Zelden of nooit: 2</v>
      </c>
      <c r="E108" s="136"/>
      <c r="F108" s="107"/>
      <c r="G108" s="147"/>
      <c r="H108" s="156"/>
    </row>
    <row r="109" spans="1:8" ht="39.950000000000003" customHeight="1" x14ac:dyDescent="0.2">
      <c r="A109" s="115"/>
      <c r="B109" s="153"/>
      <c r="C109" s="4"/>
      <c r="D109" s="4" t="str">
        <f>IF('Info + taal-langue'!$B$2="Nederlands",'NL+FR'!$A$248,'NL+FR'!$B$248)</f>
        <v>In welke mate komt de problematiek van de psychosociale risico’s op de agenda van deze vergaderingen?</v>
      </c>
      <c r="E109" s="136"/>
      <c r="F109" s="29"/>
      <c r="G109" s="147"/>
      <c r="H109" s="156"/>
    </row>
    <row r="110" spans="1:8" ht="39.950000000000003" customHeight="1" x14ac:dyDescent="0.2">
      <c r="A110" s="115"/>
      <c r="B110" s="153"/>
      <c r="C110" s="4"/>
      <c r="D110" s="3" t="str">
        <f>IF('Info + taal-langue'!$B$2="Nederlands",'NL+FR'!$A$249,'NL+FR'!$B$249)</f>
        <v>We gaan het daar de komende maanden zeker over hebben: 0</v>
      </c>
      <c r="E110" s="136"/>
      <c r="F110" s="107">
        <v>0</v>
      </c>
      <c r="G110" s="147"/>
      <c r="H110" s="156"/>
    </row>
    <row r="111" spans="1:8" ht="39.950000000000003" customHeight="1" thickBot="1" x14ac:dyDescent="0.25">
      <c r="A111" s="116"/>
      <c r="B111" s="154"/>
      <c r="C111" s="6"/>
      <c r="D111" s="5" t="str">
        <f>IF('Info + taal-langue'!$B$2="Nederlands",'NL+FR'!$A$250,'NL+FR'!$B$250)</f>
        <v>Het is momenteel niet voorzien dat we hierover gaan praten: 1</v>
      </c>
      <c r="E111" s="137"/>
      <c r="F111" s="108"/>
      <c r="G111" s="148"/>
      <c r="H111" s="157"/>
    </row>
    <row r="112" spans="1:8" ht="60.95" customHeight="1" x14ac:dyDescent="0.2">
      <c r="A112" s="119" t="str">
        <f>IF('Info + taal-langue'!$B$2="Nederlands",'NL+FR'!$A$135,'NL+FR'!$B$135)</f>
        <v>14. Opleidingen en sensibiliserende acties met betrekking tot de psychosociale risico’s</v>
      </c>
      <c r="B112" s="152"/>
      <c r="C112" s="4"/>
      <c r="D112" s="4" t="str">
        <f>IF('Info + taal-langue'!$B$2="Nederlands",'NL+FR'!$A$251,'NL+FR'!$B$251)</f>
        <v>Hebben de werknemers van uw onderneming of afdeling / dienst / departement opleidingen kunnen volgen of werden zij benaderd door middel van sensibiliserende acties die rechtstreeks of onrechtstreeks verwijzen naar de psychosociale risico’s?</v>
      </c>
      <c r="E112" s="135" t="str">
        <f>IF('Info + taal-langue'!$B$2="Nederlands",'NL+FR'!$A$281,'NL+FR'!$B$281)</f>
        <v>Meer informatie</v>
      </c>
      <c r="F112" s="28"/>
      <c r="G112" s="146">
        <f>SUM(F113+F119)</f>
        <v>0</v>
      </c>
      <c r="H112" s="155" t="str">
        <f>IF('Info + taal-langue'!$B$2="Nederlands",'NL+FR'!$A$141,'NL+FR'!$B$141)</f>
        <v>14. OPLEIDINGEN PSY</v>
      </c>
    </row>
    <row r="113" spans="1:8" ht="39.950000000000003" customHeight="1" x14ac:dyDescent="0.2">
      <c r="A113" s="115"/>
      <c r="B113" s="153"/>
      <c r="C113" s="4"/>
      <c r="D113" s="3" t="str">
        <f>IF('Info + taal-langue'!$B$2="Nederlands",'NL+FR'!$A$252,'NL+FR'!$B$252)</f>
        <v>Ja, dergelijke acties worden regelmatig georganiseerd: 0</v>
      </c>
      <c r="E113" s="136"/>
      <c r="F113" s="107">
        <v>0</v>
      </c>
      <c r="G113" s="147"/>
      <c r="H113" s="156"/>
    </row>
    <row r="114" spans="1:8" ht="39.950000000000003" customHeight="1" x14ac:dyDescent="0.2">
      <c r="A114" s="115"/>
      <c r="B114" s="153"/>
      <c r="C114" s="4"/>
      <c r="D114" s="3" t="str">
        <f t="array" ref="D114">IF('Info + taal-langue'!$B$2="Nederlands",'NL+FR'!$A$253,'NL+FR'!$B$253)</f>
        <v>Die dingen werden wel eens georganiseerd, maar er zit geen echte systematiek in: 1</v>
      </c>
      <c r="E114" s="136"/>
      <c r="F114" s="107"/>
      <c r="G114" s="147"/>
      <c r="H114" s="156"/>
    </row>
    <row r="115" spans="1:8" ht="39.950000000000003" customHeight="1" x14ac:dyDescent="0.2">
      <c r="A115" s="115"/>
      <c r="B115" s="153"/>
      <c r="C115" s="4"/>
      <c r="D115" s="3" t="str">
        <f>IF('Info + taal-langue'!$B$2="Nederlands",'NL+FR'!$A$254,'NL+FR'!$B$254)</f>
        <v>Dit is ooit één keer gebeurd, nog niet zo lang geleden: 2</v>
      </c>
      <c r="E115" s="136"/>
      <c r="F115" s="107"/>
      <c r="G115" s="147"/>
      <c r="H115" s="156"/>
    </row>
    <row r="116" spans="1:8" ht="39.950000000000003" customHeight="1" x14ac:dyDescent="0.2">
      <c r="A116" s="115"/>
      <c r="B116" s="153"/>
      <c r="C116" s="4"/>
      <c r="D116" s="3" t="str">
        <f>IF('Info + taal-langue'!$B$2="Nederlands",'NL+FR'!$A$255,'NL+FR'!$B$255)</f>
        <v>Dit is ooit één keer gebeurd, maar dat is toch al meer dan een paar jaar geleden: 3</v>
      </c>
      <c r="E116" s="136"/>
      <c r="F116" s="107"/>
      <c r="G116" s="147"/>
      <c r="H116" s="156"/>
    </row>
    <row r="117" spans="1:8" ht="39.950000000000003" customHeight="1" x14ac:dyDescent="0.2">
      <c r="A117" s="115"/>
      <c r="B117" s="153"/>
      <c r="C117" s="4"/>
      <c r="D117" s="3" t="str">
        <f>IF('Info + taal-langue'!$B$2="Nederlands",'NL+FR'!$A$256,'NL+FR'!$B$256)</f>
        <v>Neen, van dit soort acties is nog nooit sprake geweest in onze onderneming: 4</v>
      </c>
      <c r="E117" s="136"/>
      <c r="F117" s="107"/>
      <c r="G117" s="147"/>
      <c r="H117" s="156"/>
    </row>
    <row r="118" spans="1:8" ht="39.950000000000003" customHeight="1" x14ac:dyDescent="0.2">
      <c r="A118" s="115"/>
      <c r="B118" s="153"/>
      <c r="C118" s="4"/>
      <c r="D118" s="4" t="str">
        <f>IF('Info + taal-langue'!$B$2="Nederlands",'NL+FR'!$A$257,'NL+FR'!$B$257)</f>
        <v>Worden de leden van de hiërarchische lijn gesensibiliseerd over de problematiek van de psychosociale risico’s?</v>
      </c>
      <c r="E118" s="136"/>
      <c r="F118" s="29"/>
      <c r="G118" s="147"/>
      <c r="H118" s="156"/>
    </row>
    <row r="119" spans="1:8" ht="39.950000000000003" customHeight="1" x14ac:dyDescent="0.2">
      <c r="A119" s="115"/>
      <c r="B119" s="153"/>
      <c r="C119" s="4"/>
      <c r="D119" s="3" t="str">
        <f>IF('Info + taal-langue'!$B$2="Nederlands",'NL+FR'!$A$258,'NL+FR'!$B$258)</f>
        <v>Hierover werden er al opleidingen georganiseerd. Deze worden bovendien regelmatig herhaald: 0</v>
      </c>
      <c r="E119" s="136"/>
      <c r="F119" s="107">
        <v>0</v>
      </c>
      <c r="G119" s="147"/>
      <c r="H119" s="156"/>
    </row>
    <row r="120" spans="1:8" ht="39.950000000000003" customHeight="1" x14ac:dyDescent="0.2">
      <c r="A120" s="115"/>
      <c r="B120" s="153"/>
      <c r="C120" s="4"/>
      <c r="D120" s="3" t="str">
        <f>IF('Info + taal-langue'!$B$2="Nederlands",'NL+FR'!$A$259,'NL+FR'!$B$259)</f>
        <v>Binnenkort wordt hierover een opleidingssessie georganiseerd: 1</v>
      </c>
      <c r="E120" s="136"/>
      <c r="F120" s="107"/>
      <c r="G120" s="147"/>
      <c r="H120" s="156"/>
    </row>
    <row r="121" spans="1:8" ht="39.950000000000003" customHeight="1" thickBot="1" x14ac:dyDescent="0.25">
      <c r="A121" s="116"/>
      <c r="B121" s="154"/>
      <c r="C121" s="6"/>
      <c r="D121" s="5" t="str">
        <f>IF('Info + taal-langue'!$B$2="Nederlands",'NL+FR'!$A$260,'NL+FR'!$B$260)</f>
        <v>Er is nooit sprake van geweest om zo’n opleiding voor de leden van de hiërarchische lijn te organiseren: 2</v>
      </c>
      <c r="E121" s="137"/>
      <c r="F121" s="108"/>
      <c r="G121" s="148"/>
      <c r="H121" s="157"/>
    </row>
    <row r="122" spans="1:8" ht="42.95" customHeight="1" x14ac:dyDescent="0.2">
      <c r="A122" s="119" t="str">
        <f>IF('Info + taal-langue'!$B$2="Nederlands",'NL+FR'!$A$136,'NL+FR'!$B$136)</f>
        <v>15. Bestaan van een actieplan ter bestrijding van de psychosociale risico’s</v>
      </c>
      <c r="B122" s="152"/>
      <c r="C122" s="34"/>
      <c r="D122" s="4" t="str">
        <f>IF('Info + taal-langue'!$B$2="Nederlands",'NL+FR'!$A$261,'NL+FR'!$B$261)</f>
        <v>Bestaat er een actieplan met betrekking tot de voorkoming en bestrijding van psychosociale risico’s waarvan de uitvoering wordt opgevolgd?</v>
      </c>
      <c r="E122" s="135" t="str">
        <f>IF('Info + taal-langue'!$B$2="Nederlands",'NL+FR'!$A$281,'NL+FR'!$B$281)</f>
        <v>Meer informatie</v>
      </c>
      <c r="F122" s="28"/>
      <c r="G122" s="146">
        <f>F123</f>
        <v>0</v>
      </c>
      <c r="H122" s="155" t="str">
        <f>IF('Info + taal-langue'!$B$2="Nederlands",'NL+FR'!$A$142,'NL+FR'!$B$142)</f>
        <v>15. ACTIEPLAN PSY</v>
      </c>
    </row>
    <row r="123" spans="1:8" ht="39.950000000000003" customHeight="1" x14ac:dyDescent="0.2">
      <c r="A123" s="115"/>
      <c r="B123" s="153"/>
      <c r="C123" s="4"/>
      <c r="D123" s="3" t="str">
        <f>IF('Info + taal-langue'!$B$2="Nederlands",'NL+FR'!$A$262,'NL+FR'!$B$262)</f>
        <v>Een dergelijk actieplan bestaat. Het leidt tot acties, waarvan de uitvoering wordt opgevolgd: 0</v>
      </c>
      <c r="E123" s="136"/>
      <c r="F123" s="107">
        <v>0</v>
      </c>
      <c r="G123" s="147"/>
      <c r="H123" s="156"/>
    </row>
    <row r="124" spans="1:8" ht="39.950000000000003" customHeight="1" x14ac:dyDescent="0.2">
      <c r="A124" s="115"/>
      <c r="B124" s="153"/>
      <c r="C124" s="4"/>
      <c r="D124" s="3" t="str">
        <f>IF('Info + taal-langue'!$B$2="Nederlands",'NL+FR'!$A$263,'NL+FR'!$B$263)</f>
        <v>Een dergelijk actieplan werd uitgewerkt maar de uitvoering ervan wordt niet echt opgevolgd: 1</v>
      </c>
      <c r="E124" s="136"/>
      <c r="F124" s="107"/>
      <c r="G124" s="147"/>
      <c r="H124" s="156"/>
    </row>
    <row r="125" spans="1:8" ht="45.95" customHeight="1" x14ac:dyDescent="0.2">
      <c r="A125" s="115"/>
      <c r="B125" s="153"/>
      <c r="C125" s="4"/>
      <c r="D125" s="3" t="str">
        <f>IF('Info + taal-langue'!$B$2="Nederlands",'NL+FR'!$A$264,'NL+FR'!$B$264)</f>
        <v>Er bestaat geen actieplan ter bestrijding van de psychosociale risico’s, hoewel er wel een risicoanalyse op dit vlak werd uitgevoerd: 2</v>
      </c>
      <c r="E125" s="136"/>
      <c r="F125" s="107"/>
      <c r="G125" s="147"/>
      <c r="H125" s="156"/>
    </row>
    <row r="126" spans="1:8" ht="53.1" customHeight="1" thickBot="1" x14ac:dyDescent="0.25">
      <c r="A126" s="116"/>
      <c r="B126" s="154"/>
      <c r="C126" s="6"/>
      <c r="D126" s="3" t="str">
        <f t="array" ref="D126">IF('Info + taal-langue'!$B$2="Nederlands",'NL+FR'!$A$265,'NL+FR'!$B$265)</f>
        <v>Er bestaat geen actieplan ter bestrijding van de psychosociale risico’s in de onderneming en er werd in de loop van de laatste jaren ook geen risicoanalyse op dit vlak uitgevoerd: 3</v>
      </c>
      <c r="E126" s="137"/>
      <c r="F126" s="107"/>
      <c r="G126" s="147"/>
      <c r="H126" s="157"/>
    </row>
    <row r="127" spans="1:8" ht="39.950000000000003" customHeight="1" thickBot="1" x14ac:dyDescent="0.25">
      <c r="D127" s="7" t="str">
        <f>IF('Info + taal-langue'!$B$2="Nederlands",'NL+FR'!$A$59,'NL+FR'!$B$59)</f>
        <v>TOTAALSCORE</v>
      </c>
      <c r="E127" s="31"/>
      <c r="F127" s="8"/>
      <c r="G127" s="59">
        <f>SUM(G4:G126)</f>
        <v>0</v>
      </c>
    </row>
    <row r="128" spans="1:8" ht="39.950000000000003" customHeight="1" thickBot="1" x14ac:dyDescent="0.25"/>
    <row r="129" spans="7:9" ht="40.35" customHeight="1" thickBot="1" x14ac:dyDescent="0.25">
      <c r="G129" s="20" t="str">
        <f>IF('Info + taal-langue'!$B$2="Nederlands",'NL+FR'!$A$266,'NL+FR'!$B$266)</f>
        <v xml:space="preserve">Van 0 tot 19: </v>
      </c>
      <c r="H129" s="21" t="str">
        <f>IF('Info + taal-langue'!$B$2="Nederlands",'NL+FR'!$A$268,'NL+FR'!$B$268)</f>
        <v>Van 20 tot 39:</v>
      </c>
      <c r="I129" s="22" t="str">
        <f>IF('Info + taal-langue'!$B$2="Nederlands",'NL+FR'!$A$270,'NL+FR'!$B$270)</f>
        <v>Van 40 tot 65:</v>
      </c>
    </row>
    <row r="130" spans="7:9" ht="210" customHeight="1" thickBot="1" x14ac:dyDescent="0.25">
      <c r="G130" s="23" t="str">
        <f>IF('Info + taal-langue'!$B$2="Nederlands",'NL+FR'!$A$267,'NL+FR'!$B$267)</f>
        <v>U zit in het groen. Blijf evenwel de evolutie van de indicatoren opvolgen. Indien u 1 of 2 Knipperlichten heeft, besteed hier dan prioritair aandacht aan. Aan het voorkomen van psychosociale risico’s moet er elke dag gewerkt worden. Wij raden u aan om 
volgend jaar deze tabel opnieuw in te vullen.</v>
      </c>
      <c r="H130" s="24" t="str">
        <f>IF('Info + taal-langue'!$B$2="Nederlands",'NL+FR'!$A$269,'NL+FR'!$B$269)</f>
        <v>U zit in het oranje. Wij raden u aan om de “Gids voor de preventie van psychosociale risico’s op het werk” (raadpleegbaar via https://www.werk.belgie.be/nl/publicaties/gids-voor-de-preventie-van-psychosociale-risicos-op-het-werk) te lezen, een grondige risicoanalyse op dit vlak uit te voeren en een actieplan uit te werken. Schenk daarbij vooral aandacht aan de problematische Knipperlichten. 
Vergeet niet deze tabel volgend jaar opnieuw in te vullen!</v>
      </c>
      <c r="I130" s="25" t="str">
        <f>IF('Info + taal-langue'!$B$2="Nederlands",'NL+FR'!$A$271,'NL+FR'!$B$271)</f>
        <v>U zit in het rood. Het is hoog tijd om de “Gids voor de preventie van psychosociale risico’s” (raadpleegbaar via https://www.werk.belgie.be/nl/publicaties/gids-voor-de-preventie-van-psychosociale-risicos-op-het-werk) door te nemen en een grondige analyse uit te voeren op het vlak van de psychosociale risico’s! 
Het is belangrijk hieraan een actieplan te verbinden. Wij raden u aan om u in deze problematiek te laten bijstaan door deskundige personen, zoals een preventieadviseur-psychosociale aspecten, de arbeidsarts of andere deskundigen. U kan gebruik maken van de instrumenten die aangeboden worden op de website van FOD Werkgelegenheid, Arbeid en Sociaal Overleg.
www.werk.belgie.be</v>
      </c>
    </row>
  </sheetData>
  <mergeCells count="120">
    <mergeCell ref="G1:G3"/>
    <mergeCell ref="H1:H3"/>
    <mergeCell ref="A4:A11"/>
    <mergeCell ref="C4:C11"/>
    <mergeCell ref="E4:E11"/>
    <mergeCell ref="G4:G11"/>
    <mergeCell ref="H4:H11"/>
    <mergeCell ref="B5:B11"/>
    <mergeCell ref="F5:F7"/>
    <mergeCell ref="F9:F11"/>
    <mergeCell ref="A12:A23"/>
    <mergeCell ref="B12:B19"/>
    <mergeCell ref="C12:C19"/>
    <mergeCell ref="E12:E23"/>
    <mergeCell ref="A1:A3"/>
    <mergeCell ref="B1:B3"/>
    <mergeCell ref="D1:D3"/>
    <mergeCell ref="A24:A31"/>
    <mergeCell ref="B24:B31"/>
    <mergeCell ref="C24:C31"/>
    <mergeCell ref="E24:E31"/>
    <mergeCell ref="G24:G31"/>
    <mergeCell ref="H24:H31"/>
    <mergeCell ref="F25:F27"/>
    <mergeCell ref="F29:F31"/>
    <mergeCell ref="G12:G23"/>
    <mergeCell ref="H12:H23"/>
    <mergeCell ref="F13:F15"/>
    <mergeCell ref="F17:F19"/>
    <mergeCell ref="B20:B23"/>
    <mergeCell ref="C20:C23"/>
    <mergeCell ref="F21:F23"/>
    <mergeCell ref="A48:A51"/>
    <mergeCell ref="B48:B51"/>
    <mergeCell ref="C48:C51"/>
    <mergeCell ref="E48:E51"/>
    <mergeCell ref="G48:G51"/>
    <mergeCell ref="H48:H51"/>
    <mergeCell ref="F49:F51"/>
    <mergeCell ref="A32:A47"/>
    <mergeCell ref="B32:B47"/>
    <mergeCell ref="C32:C47"/>
    <mergeCell ref="E32:E47"/>
    <mergeCell ref="G32:G47"/>
    <mergeCell ref="H32:H47"/>
    <mergeCell ref="F33:F35"/>
    <mergeCell ref="F37:F39"/>
    <mergeCell ref="F41:F43"/>
    <mergeCell ref="F45:F47"/>
    <mergeCell ref="A57:A65"/>
    <mergeCell ref="B57:B65"/>
    <mergeCell ref="C57:C65"/>
    <mergeCell ref="E57:E65"/>
    <mergeCell ref="G57:G65"/>
    <mergeCell ref="H57:H65"/>
    <mergeCell ref="F58:F61"/>
    <mergeCell ref="F63:F65"/>
    <mergeCell ref="A52:A56"/>
    <mergeCell ref="B52:B56"/>
    <mergeCell ref="C52:C56"/>
    <mergeCell ref="E52:E56"/>
    <mergeCell ref="G52:G56"/>
    <mergeCell ref="H52:H56"/>
    <mergeCell ref="F53:F56"/>
    <mergeCell ref="A76:A83"/>
    <mergeCell ref="B76:B83"/>
    <mergeCell ref="C76:C83"/>
    <mergeCell ref="E76:E83"/>
    <mergeCell ref="G76:G83"/>
    <mergeCell ref="H76:H83"/>
    <mergeCell ref="F77:F79"/>
    <mergeCell ref="F81:F83"/>
    <mergeCell ref="A66:A75"/>
    <mergeCell ref="B66:B75"/>
    <mergeCell ref="C66:C75"/>
    <mergeCell ref="E66:E75"/>
    <mergeCell ref="G66:G75"/>
    <mergeCell ref="H66:H75"/>
    <mergeCell ref="F67:F70"/>
    <mergeCell ref="F72:F75"/>
    <mergeCell ref="A91:A98"/>
    <mergeCell ref="B91:B98"/>
    <mergeCell ref="E91:E98"/>
    <mergeCell ref="G91:G98"/>
    <mergeCell ref="H91:H98"/>
    <mergeCell ref="F92:F94"/>
    <mergeCell ref="F96:F98"/>
    <mergeCell ref="A84:A90"/>
    <mergeCell ref="B84:B90"/>
    <mergeCell ref="E84:E90"/>
    <mergeCell ref="G84:G90"/>
    <mergeCell ref="H84:H90"/>
    <mergeCell ref="F85:F87"/>
    <mergeCell ref="F89:F90"/>
    <mergeCell ref="A105:A111"/>
    <mergeCell ref="B105:B111"/>
    <mergeCell ref="E105:E111"/>
    <mergeCell ref="G105:G111"/>
    <mergeCell ref="H105:H111"/>
    <mergeCell ref="F106:F108"/>
    <mergeCell ref="F110:F111"/>
    <mergeCell ref="A99:A104"/>
    <mergeCell ref="B99:B104"/>
    <mergeCell ref="E99:E104"/>
    <mergeCell ref="G99:G104"/>
    <mergeCell ref="H99:H104"/>
    <mergeCell ref="F100:F104"/>
    <mergeCell ref="A122:A126"/>
    <mergeCell ref="B122:B126"/>
    <mergeCell ref="E122:E126"/>
    <mergeCell ref="G122:G126"/>
    <mergeCell ref="H122:H126"/>
    <mergeCell ref="F123:F126"/>
    <mergeCell ref="A112:A121"/>
    <mergeCell ref="B112:B121"/>
    <mergeCell ref="E112:E121"/>
    <mergeCell ref="G112:G121"/>
    <mergeCell ref="H112:H121"/>
    <mergeCell ref="F113:F117"/>
    <mergeCell ref="F119:F121"/>
  </mergeCells>
  <conditionalFormatting sqref="G127">
    <cfRule type="cellIs" dxfId="59" priority="1" operator="greaterThanOrEqual">
      <formula>40</formula>
    </cfRule>
    <cfRule type="cellIs" dxfId="58" priority="2" operator="between">
      <formula>20</formula>
      <formula>39</formula>
    </cfRule>
    <cfRule type="cellIs" dxfId="57" priority="3" operator="lessThanOrEqual">
      <formula>19</formula>
    </cfRule>
    <cfRule type="cellIs" dxfId="56" priority="4" operator="between">
      <formula>19</formula>
      <formula>40</formula>
    </cfRule>
    <cfRule type="cellIs" dxfId="55" priority="5" operator="greaterThan">
      <formula>39</formula>
    </cfRule>
    <cfRule type="cellIs" dxfId="54" priority="6" operator="lessThan">
      <formula>20</formula>
    </cfRule>
    <cfRule type="colorScale" priority="7">
      <colorScale>
        <cfvo type="num" val="0"/>
        <cfvo type="num" val="65"/>
        <color rgb="FFFF7128"/>
        <color rgb="FFFFEF9C"/>
      </colorScale>
    </cfRule>
    <cfRule type="aboveAverage" dxfId="53" priority="8" aboveAverage="0"/>
    <cfRule type="colorScale" priority="9">
      <colorScale>
        <cfvo type="min"/>
        <cfvo type="percentile" val="50"/>
        <cfvo type="max"/>
        <color rgb="FFF8696B"/>
        <color rgb="FFFFEB84"/>
        <color rgb="FF63BE7B"/>
      </colorScale>
    </cfRule>
  </conditionalFormatting>
  <hyperlinks>
    <hyperlink ref="E4" location="Interpretation!A2" display="Interpretation!A2"/>
    <hyperlink ref="E5" location="Interpretation!A2" display="Interpretation!A2"/>
    <hyperlink ref="E6" location="Interpretation!A2" display="Interpretation!A2"/>
    <hyperlink ref="E7" location="Interpretation!A2" display="Interpretation!A2"/>
    <hyperlink ref="E8" location="Interpretation!A2" display="Interpretation!A2"/>
    <hyperlink ref="E9" location="Interpretation!A2" display="Interpretation!A2"/>
    <hyperlink ref="E10" location="Interpretation!A2" display="Interpretation!A2"/>
    <hyperlink ref="E11" location="Interpretation!A2" display="Interpretation!A2"/>
    <hyperlink ref="E12" location="Interpretation!A3" display="Interpretation!A3"/>
    <hyperlink ref="E13" location="Interpretation!A3" display="Interpretation!A3"/>
    <hyperlink ref="E14" location="Interpretation!A3" display="Interpretation!A3"/>
    <hyperlink ref="E15" location="Interpretation!A3" display="Interpretation!A3"/>
    <hyperlink ref="E16" location="Interpretation!A3" display="Interpretation!A3"/>
    <hyperlink ref="E17" location="Interpretation!A3" display="Interpretation!A3"/>
    <hyperlink ref="E18" location="Interpretation!A3" display="Interpretation!A3"/>
    <hyperlink ref="E19" location="Interpretation!A3" display="Interpretation!A3"/>
    <hyperlink ref="E20" location="Interpretation!A3" display="Interpretation!A3"/>
    <hyperlink ref="E21" location="Interpretation!A3" display="Interpretation!A3"/>
    <hyperlink ref="E22" location="Interpretation!A3" display="Interpretation!A3"/>
    <hyperlink ref="E23" location="Interpretation!A3" display="Interpretation!A3"/>
    <hyperlink ref="E24" location="Interpretation!A5" display="Interpretation!A5"/>
    <hyperlink ref="E25" location="Interpretation!A5" display="Interpretation!A5"/>
    <hyperlink ref="E26" location="Interpretation!A5" display="Interpretation!A5"/>
    <hyperlink ref="E27" location="Interpretation!A5" display="Interpretation!A5"/>
    <hyperlink ref="E28" location="Interpretation!A5" display="Interpretation!A5"/>
    <hyperlink ref="E29" location="Interpretation!A5" display="Interpretation!A5"/>
    <hyperlink ref="E30" location="Interpretation!A5" display="Interpretation!A5"/>
    <hyperlink ref="E31" location="Interpretation!A5" display="Interpretation!A5"/>
    <hyperlink ref="E32" location="Interpretation!A6" display="Interpretation!A6"/>
    <hyperlink ref="E33" location="Interpretation!A6" display="Interpretation!A6"/>
    <hyperlink ref="E34" location="Interpretation!A6" display="Interpretation!A6"/>
    <hyperlink ref="E35" location="Interpretation!A6" display="Interpretation!A6"/>
    <hyperlink ref="E36" location="Interpretation!A6" display="Interpretation!A6"/>
    <hyperlink ref="E37" location="Interpretation!A6" display="Interpretation!A6"/>
    <hyperlink ref="E38" location="Interpretation!A6" display="Interpretation!A6"/>
    <hyperlink ref="E39" location="Interpretation!A6" display="Interpretation!A6"/>
    <hyperlink ref="E40" location="Interpretation!A6" display="Interpretation!A6"/>
    <hyperlink ref="E41" location="Interpretation!A6" display="Interpretation!A6"/>
    <hyperlink ref="E42" location="Interpretation!A6" display="Interpretation!A6"/>
    <hyperlink ref="E43" location="Interpretation!A6" display="Interpretation!A6"/>
    <hyperlink ref="E44" location="Interpretation!A6" display="Interpretation!A6"/>
    <hyperlink ref="E45" location="Interpretation!A6" display="Interpretation!A6"/>
    <hyperlink ref="E46" location="Interpretation!A6" display="Interpretation!A6"/>
    <hyperlink ref="E47" location="Interpretation!A6" display="Interpretation!A6"/>
    <hyperlink ref="E48" location="Interpretation!A8" display="Interpretation!A8"/>
    <hyperlink ref="E49" location="Interpretation!A8" display="Interpretation!A8"/>
    <hyperlink ref="E50" location="Interpretation!A8" display="Interpretation!A8"/>
    <hyperlink ref="E51" location="Interpretation!A8" display="Interpretation!A8"/>
    <hyperlink ref="E52" location="Interpretation!A9" display="Interpretation!A9"/>
    <hyperlink ref="E53" location="Interpretation!A9" display="Interpretation!A9"/>
    <hyperlink ref="E54" location="Interpretation!A9" display="Interpretation!A9"/>
    <hyperlink ref="E55" location="Interpretation!A9" display="Interpretation!A9"/>
    <hyperlink ref="E56" location="Interpretation!A9" display="Interpretation!A9"/>
    <hyperlink ref="E57" location="Interpretation!A10" display="Interpretation!A10"/>
    <hyperlink ref="E58" location="Interpretation!A10" display="Interpretation!A10"/>
    <hyperlink ref="E59" location="Interpretation!A10" display="Interpretation!A10"/>
    <hyperlink ref="E60" location="Interpretation!A10" display="Interpretation!A10"/>
    <hyperlink ref="E61" location="Interpretation!A10" display="Interpretation!A10"/>
    <hyperlink ref="E62" location="Interpretation!A10" display="Interpretation!A10"/>
    <hyperlink ref="E63" location="Interpretation!A10" display="Interpretation!A10"/>
    <hyperlink ref="E64" location="Interpretation!A10" display="Interpretation!A10"/>
    <hyperlink ref="E65" location="Interpretation!A10" display="Interpretation!A10"/>
    <hyperlink ref="E66" location="Interpretation!A12" display="Interpretation!A12"/>
    <hyperlink ref="E67" location="Interpretation!A12" display="Interpretation!A12"/>
    <hyperlink ref="E68" location="Interpretation!A12" display="Interpretation!A12"/>
    <hyperlink ref="E69" location="Interpretation!A12" display="Interpretation!A12"/>
    <hyperlink ref="E70" location="Interpretation!A12" display="Interpretation!A12"/>
    <hyperlink ref="E71" location="Interpretation!A12" display="Interpretation!A12"/>
    <hyperlink ref="E72" location="Interpretation!A12" display="Interpretation!A12"/>
    <hyperlink ref="E73" location="Interpretation!A12" display="Interpretation!A12"/>
    <hyperlink ref="E74" location="Interpretation!A12" display="Interpretation!A12"/>
    <hyperlink ref="E75" location="Interpretation!A12" display="Interpretation!A12"/>
    <hyperlink ref="E76" location="Interpretation!A13" display="Interpretation!A13"/>
    <hyperlink ref="E77" location="Interpretation!A13" display="Interpretation!A13"/>
    <hyperlink ref="E78" location="Interpretation!A13" display="Interpretation!A13"/>
    <hyperlink ref="E79" location="Interpretation!A13" display="Interpretation!A13"/>
    <hyperlink ref="E80" location="Interpretation!A13" display="Interpretation!A13"/>
    <hyperlink ref="E81" location="Interpretation!A13" display="Interpretation!A13"/>
    <hyperlink ref="E82" location="Interpretation!A13" display="Interpretation!A13"/>
    <hyperlink ref="E83" location="Interpretation!A13" display="Interpretation!A13"/>
    <hyperlink ref="E91" location="Interpretation!A16" display="Interpretation!A16"/>
    <hyperlink ref="E92" location="Interpretation!A16" display="Interpretation!A16"/>
    <hyperlink ref="E93" location="Interpretation!A16" display="Interpretation!A16"/>
    <hyperlink ref="E94" location="Interpretation!A16" display="Interpretation!A16"/>
    <hyperlink ref="E95" location="Interpretation!A16" display="Interpretation!A16"/>
    <hyperlink ref="E96" location="Interpretation!A16" display="Interpretation!A16"/>
    <hyperlink ref="E97" location="Interpretation!A16" display="Interpretation!A16"/>
    <hyperlink ref="E98" location="Interpretation!A16" display="Interpretation!A16"/>
    <hyperlink ref="E84" location="Interpretation!A15" display="Interpretation!A15"/>
    <hyperlink ref="E85" location="Interpretation!A15" display="Interpretation!A15"/>
    <hyperlink ref="E86" location="Interpretation!A15" display="Interpretation!A15"/>
    <hyperlink ref="E87" location="Interpretation!A15" display="Interpretation!A15"/>
    <hyperlink ref="E88" location="Interpretation!A15" display="Interpretation!A15"/>
    <hyperlink ref="E89" location="Interpretation!A15" display="Interpretation!A15"/>
    <hyperlink ref="E90" location="Interpretation!A15" display="Interpretation!A15"/>
    <hyperlink ref="E99" location="Interpretation!A18" display="Interpretation!A18"/>
    <hyperlink ref="E100" location="Interpretation!A18" display="Interpretation!A18"/>
    <hyperlink ref="E101" location="Interpretation!A18" display="Interpretation!A18"/>
    <hyperlink ref="E102" location="Interpretation!A18" display="Interpretation!A18"/>
    <hyperlink ref="E103" location="Interpretation!A18" display="Interpretation!A18"/>
    <hyperlink ref="E104" location="Interpretation!A18" display="Interpretation!A18"/>
    <hyperlink ref="E105" location="Interpretation!A19" display="Interpretation!A19"/>
    <hyperlink ref="E106" location="Interpretation!A19" display="Interpretation!A19"/>
    <hyperlink ref="E107" location="Interpretation!A19" display="Interpretation!A19"/>
    <hyperlink ref="E108" location="Interpretation!A19" display="Interpretation!A19"/>
    <hyperlink ref="E109" location="Interpretation!A19" display="Interpretation!A19"/>
    <hyperlink ref="E110" location="Interpretation!A19" display="Interpretation!A19"/>
    <hyperlink ref="E111" location="Interpretation!A19" display="Interpretation!A19"/>
    <hyperlink ref="E112" location="Interpretation!A20" display="Interpretation!A20"/>
    <hyperlink ref="E113" location="Interpretation!A20" display="Interpretation!A20"/>
    <hyperlink ref="E114" location="Interpretation!A20" display="Interpretation!A20"/>
    <hyperlink ref="E115" location="Interpretation!A20" display="Interpretation!A20"/>
    <hyperlink ref="E116" location="Interpretation!A20" display="Interpretation!A20"/>
    <hyperlink ref="E117" location="Interpretation!A20" display="Interpretation!A20"/>
    <hyperlink ref="E118" location="Interpretation!A20" display="Interpretation!A20"/>
    <hyperlink ref="E119" location="Interpretation!A20" display="Interpretation!A20"/>
    <hyperlink ref="E120" location="Interpretation!A20" display="Interpretation!A20"/>
    <hyperlink ref="E121" location="Interpretation!A20" display="Interpretation!A20"/>
    <hyperlink ref="E122" location="Interpretation!A21" display="Interpretation!A21"/>
    <hyperlink ref="E123" location="Interpretation!A21" display="Interpretation!A21"/>
    <hyperlink ref="E124" location="Interpretation!A21" display="Interpretation!A21"/>
    <hyperlink ref="E125" location="Interpretation!A21" display="Interpretation!A21"/>
    <hyperlink ref="E126" location="Interpretation!A21" display="Interpretation!A21"/>
  </hyperlinks>
  <pageMargins left="0.7" right="0.7" top="0.75" bottom="0.75" header="0.3" footer="0.3"/>
  <pageSetup paperSize="9" orientation="portrait" horizontalDpi="300" verticalDpi="300"/>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I130"/>
  <sheetViews>
    <sheetView showGridLines="0" topLeftCell="A2" workbookViewId="0">
      <pane xSplit="1" topLeftCell="B1" activePane="topRight" state="frozen"/>
      <selection pane="topRight" activeCell="C2" sqref="C2"/>
    </sheetView>
  </sheetViews>
  <sheetFormatPr defaultColWidth="8.85546875" defaultRowHeight="39.950000000000003" customHeight="1" x14ac:dyDescent="0.2"/>
  <cols>
    <col min="1" max="1" width="20.85546875" style="2" customWidth="1"/>
    <col min="2" max="3" width="21.28515625" style="1" customWidth="1"/>
    <col min="4" max="4" width="75.7109375" style="1" customWidth="1"/>
    <col min="5" max="5" width="30.42578125" style="1" customWidth="1"/>
    <col min="6" max="6" width="14.140625" style="1" customWidth="1"/>
    <col min="7" max="7" width="40.85546875" style="1" customWidth="1"/>
    <col min="8" max="8" width="79.140625" style="1" customWidth="1"/>
    <col min="9" max="9" width="58.85546875" style="1" customWidth="1"/>
    <col min="10" max="16384" width="8.85546875" style="1"/>
  </cols>
  <sheetData>
    <row r="1" spans="1:8" ht="15" customHeight="1" x14ac:dyDescent="0.2">
      <c r="A1" s="138" t="str">
        <f>IF('Info + taal-langue'!$B$2="Nederlands",'NL+FR'!$A$5,'NL+FR'!$B$5)</f>
        <v>Knipperlicht</v>
      </c>
      <c r="B1" s="138" t="str">
        <f>IF('Info + taal-langue'!$B$2="Nederlands",'NL+FR'!$A$115,'NL+FR'!$B$115)</f>
        <v>Cijfermatige gegevens</v>
      </c>
      <c r="C1" s="64"/>
      <c r="D1" s="138" t="str">
        <f>IF('Info + taal-langue'!$B$2="Nederlands",'NL+FR'!$A$7,'NL+FR'!$B$7)</f>
        <v>Evaluatie</v>
      </c>
      <c r="E1" s="89"/>
      <c r="F1" s="64"/>
      <c r="G1" s="138" t="str">
        <f>IF('Info + taal-langue'!$B$2="Nederlands",'NL+FR'!$A$128,'NL+FR'!$B$128)</f>
        <v>Score knipperlicht</v>
      </c>
      <c r="H1" s="138" t="str">
        <f>IF('Info + taal-langue'!$B$2="Nederlands",'NL+FR'!$A$62,'NL+FR'!$B$62)</f>
        <v>Bespreking thema</v>
      </c>
    </row>
    <row r="2" spans="1:8" ht="15" customHeight="1" x14ac:dyDescent="0.2">
      <c r="A2" s="139"/>
      <c r="B2" s="139"/>
      <c r="C2" s="65" t="str">
        <f>IF('Info + taal-langue'!$B$2="Nederlands",'NL+FR'!$A$126,'NL+FR'!$B$126)</f>
        <v>Aantal</v>
      </c>
      <c r="D2" s="139"/>
      <c r="E2" s="90"/>
      <c r="F2" s="65" t="str">
        <f>IF('Info + taal-langue'!$B$2="Nederlands",'NL+FR'!$A$127,'NL+FR'!$B$127)</f>
        <v>Subscore</v>
      </c>
      <c r="G2" s="139"/>
      <c r="H2" s="139"/>
    </row>
    <row r="3" spans="1:8" ht="15" customHeight="1" thickBot="1" x14ac:dyDescent="0.25">
      <c r="A3" s="140"/>
      <c r="B3" s="140"/>
      <c r="C3" s="66"/>
      <c r="D3" s="140"/>
      <c r="E3" s="91"/>
      <c r="F3" s="66"/>
      <c r="G3" s="140"/>
      <c r="H3" s="140"/>
    </row>
    <row r="4" spans="1:8" s="62" customFormat="1" ht="45" customHeight="1" x14ac:dyDescent="0.25">
      <c r="A4" s="115" t="str">
        <f>IF('Info + taal-langue'!$B$2="Nederlands",'NL+FR'!$A$103,'NL+FR'!$B$103)</f>
        <v>1. Arbeidsongevallen</v>
      </c>
      <c r="B4" s="63" t="str">
        <f>IF('Info + taal-langue'!$B$2="Nederlands",'NL+FR'!$A$113,'NL+FR'!$B$113)</f>
        <v>Frequentiegraad</v>
      </c>
      <c r="C4" s="141">
        <f>'Data collection'!L2</f>
        <v>0</v>
      </c>
      <c r="D4" s="61" t="str">
        <f>IF('Info + taal-langue'!$B$2="Nederlands",'NL+FR'!$A$143,'NL+FR'!$B$143)</f>
        <v>Hoe beoordeelt u de frequentiegraad van de arbeidsongevallen, gegeven de kenmerken van uw onderneming of afdeling / dienst / departement, de sector waarin u actief bent en haar omvang?</v>
      </c>
      <c r="E4" s="135" t="str">
        <f>IF('Info + taal-langue'!$B$2="Nederlands",'NL+FR'!$A$281,'NL+FR'!$B$281)</f>
        <v>Meer informatie</v>
      </c>
      <c r="F4" s="26"/>
      <c r="G4" s="143">
        <f>SUM(F5+F9)</f>
        <v>0</v>
      </c>
      <c r="H4" s="155" t="str">
        <f>UPPER(IF('Info + taal-langue'!$B$2="Nederlands",'NL+FR'!$A$103,'NL+FR'!$B$103))</f>
        <v>1. ARBEIDSONGEVALLEN</v>
      </c>
    </row>
    <row r="5" spans="1:8" ht="39.950000000000003" customHeight="1" x14ac:dyDescent="0.2">
      <c r="A5" s="115"/>
      <c r="B5" s="112" t="str">
        <f>IF('Info + taal-langue'!$B$2="Nederlands",'NL+FR'!$A$114,'NL+FR'!$B$114)</f>
        <v>(Aantal arbeidsongevallen x 1.000.000) / Totaal aantal uren gepresteerd in de loop van het beschouwde jaar</v>
      </c>
      <c r="C5" s="141"/>
      <c r="D5" s="3" t="str">
        <f>IF('Info + taal-langue'!$B$2="Nederlands",'NL+FR'!$A$144,'NL+FR'!$B$144)</f>
        <v>Wij vinden de frequentiegraad gunstig: 0</v>
      </c>
      <c r="E5" s="136"/>
      <c r="F5" s="107">
        <v>0</v>
      </c>
      <c r="G5" s="143"/>
      <c r="H5" s="156"/>
    </row>
    <row r="6" spans="1:8" ht="39.950000000000003" customHeight="1" x14ac:dyDescent="0.2">
      <c r="A6" s="115"/>
      <c r="B6" s="112"/>
      <c r="C6" s="141"/>
      <c r="D6" s="3" t="str">
        <f>IF('Info + taal-langue'!$B$2="Nederlands",'NL+FR'!$A$145,'NL+FR'!$B$145)</f>
        <v>Wij beschouwen de frequentiegraad als normaal/aanvaardbaar: 1</v>
      </c>
      <c r="E6" s="136"/>
      <c r="F6" s="107"/>
      <c r="G6" s="143"/>
      <c r="H6" s="156"/>
    </row>
    <row r="7" spans="1:8" ht="39.950000000000003" customHeight="1" x14ac:dyDescent="0.2">
      <c r="A7" s="115"/>
      <c r="B7" s="112"/>
      <c r="C7" s="141"/>
      <c r="D7" s="3" t="str">
        <f>IF('Info + taal-langue'!$B$2="Nederlands",'NL+FR'!$A$146,'NL+FR'!$B$146)</f>
        <v>Wij vinden de frequentiegraad ongunstig: 2</v>
      </c>
      <c r="E7" s="136"/>
      <c r="F7" s="107"/>
      <c r="G7" s="143"/>
      <c r="H7" s="156"/>
    </row>
    <row r="8" spans="1:8" ht="39.950000000000003" customHeight="1" x14ac:dyDescent="0.2">
      <c r="A8" s="115"/>
      <c r="B8" s="112"/>
      <c r="C8" s="141"/>
      <c r="D8" s="4" t="str">
        <f>IF('Info + taal-langue'!$B$2="Nederlands",'NL+FR'!$A$147,'NL+FR'!$B$147)</f>
        <v>Hoe is het gesteld met de evolutie van uw frequentiegraad in de loop van de voorbije jaren?</v>
      </c>
      <c r="E8" s="136"/>
      <c r="F8" s="27"/>
      <c r="G8" s="143"/>
      <c r="H8" s="156"/>
    </row>
    <row r="9" spans="1:8" ht="39.950000000000003" customHeight="1" x14ac:dyDescent="0.2">
      <c r="A9" s="115"/>
      <c r="B9" s="112"/>
      <c r="C9" s="141"/>
      <c r="D9" s="3" t="str">
        <f>IF('Info + taal-langue'!$B$2="Nederlands",'NL+FR'!$A$148,'NL+FR'!$B$148)</f>
        <v>De frequentiegraad is erg laag of vertoont een eerder dalende trend: 0</v>
      </c>
      <c r="E9" s="136"/>
      <c r="F9" s="107">
        <v>0</v>
      </c>
      <c r="G9" s="143"/>
      <c r="H9" s="156"/>
    </row>
    <row r="10" spans="1:8" ht="39.950000000000003" customHeight="1" x14ac:dyDescent="0.2">
      <c r="A10" s="115"/>
      <c r="B10" s="112"/>
      <c r="C10" s="141"/>
      <c r="D10" s="3" t="str">
        <f>IF('Info + taal-langue'!$B$2="Nederlands",'NL+FR'!$A$149,'NL+FR'!$B$149)</f>
        <v>De frequentiegraad is ongeveer constant gebleven: 1</v>
      </c>
      <c r="E10" s="136"/>
      <c r="F10" s="107"/>
      <c r="G10" s="143"/>
      <c r="H10" s="156"/>
    </row>
    <row r="11" spans="1:8" ht="39.950000000000003" customHeight="1" thickBot="1" x14ac:dyDescent="0.25">
      <c r="A11" s="116"/>
      <c r="B11" s="113"/>
      <c r="C11" s="142"/>
      <c r="D11" s="5" t="str">
        <f>IF('Info + taal-langue'!$B$2="Nederlands",'NL+FR'!$A$150,'NL+FR'!$B$150)</f>
        <v>De frequentiegraad vertoont een eerder stijgende trend: 2</v>
      </c>
      <c r="E11" s="137"/>
      <c r="F11" s="108"/>
      <c r="G11" s="144"/>
      <c r="H11" s="157"/>
    </row>
    <row r="12" spans="1:8" ht="39.950000000000003" customHeight="1" x14ac:dyDescent="0.2">
      <c r="A12" s="119" t="str">
        <f>IF('Info + taal-langue'!$B$2="Nederlands",'NL+FR'!$A$104,'NL+FR'!$B$104)</f>
        <v>2. Absenteïsme wegens ziekte</v>
      </c>
      <c r="B12" s="119" t="str">
        <f>IF('Info + taal-langue'!$B$2="Nederlands",'NL+FR'!$A$116,'NL+FR'!$B$116)</f>
        <v>Absenteïsmecijfer</v>
      </c>
      <c r="C12" s="145">
        <f>'Data collection'!L6</f>
        <v>0</v>
      </c>
      <c r="D12" s="4" t="str">
        <f>IF('Info + taal-langue'!$B$2="Nederlands",'NL+FR'!$A$151,'NL+FR'!$B$151)</f>
        <v>Hoe beoordeelt u het absenteïsme wegens ziekte, gegeven de kenmerken van uw onderneming of afdeling / dienst / departement, de sector waarin u actief bent en haar omvang?</v>
      </c>
      <c r="E12" s="135" t="str">
        <f>IF('Info + taal-langue'!$B$2="Nederlands",'NL+FR'!$A$281,'NL+FR'!$B$281)</f>
        <v>Meer informatie</v>
      </c>
      <c r="F12" s="28"/>
      <c r="G12" s="146">
        <f>SUM(F13+F17+F21)</f>
        <v>0</v>
      </c>
      <c r="H12" s="155" t="str">
        <f>UPPER(IF('Info + taal-langue'!$B$2="Nederlands",'NL+FR'!$A$129,'NL+FR'!$B$129))</f>
        <v>2. ABSENTEÏSME</v>
      </c>
    </row>
    <row r="13" spans="1:8" ht="39.950000000000003" customHeight="1" x14ac:dyDescent="0.2">
      <c r="A13" s="115"/>
      <c r="B13" s="115"/>
      <c r="C13" s="141"/>
      <c r="D13" s="3" t="str">
        <f>IF('Info + taal-langue'!$B$2="Nederlands",'NL+FR'!$A$152,'NL+FR'!$B$152)</f>
        <v>Wij vinden het niveau gunstig: 0</v>
      </c>
      <c r="E13" s="136"/>
      <c r="F13" s="107">
        <v>0</v>
      </c>
      <c r="G13" s="147"/>
      <c r="H13" s="156"/>
    </row>
    <row r="14" spans="1:8" ht="39.950000000000003" customHeight="1" x14ac:dyDescent="0.2">
      <c r="A14" s="115"/>
      <c r="B14" s="115"/>
      <c r="C14" s="141"/>
      <c r="D14" s="3" t="str">
        <f>IF('Info + taal-langue'!$B$2="Nederlands",'NL+FR'!$A$153,'NL+FR'!$B$153)</f>
        <v>Wij beschouwen het niveau als normaal/aanvaardbaar: 1</v>
      </c>
      <c r="E14" s="136"/>
      <c r="F14" s="107"/>
      <c r="G14" s="147"/>
      <c r="H14" s="156"/>
    </row>
    <row r="15" spans="1:8" ht="39.950000000000003" customHeight="1" x14ac:dyDescent="0.2">
      <c r="A15" s="115"/>
      <c r="B15" s="115"/>
      <c r="C15" s="141"/>
      <c r="D15" s="3" t="str">
        <f>IF('Info + taal-langue'!$B$2="Nederlands",'NL+FR'!$A$154,'NL+FR'!$B$154)</f>
        <v>Wij vinden het niveau ongunstig: 2</v>
      </c>
      <c r="E15" s="136"/>
      <c r="F15" s="107"/>
      <c r="G15" s="147"/>
      <c r="H15" s="156"/>
    </row>
    <row r="16" spans="1:8" ht="39.950000000000003" customHeight="1" x14ac:dyDescent="0.2">
      <c r="A16" s="115"/>
      <c r="B16" s="115"/>
      <c r="C16" s="141"/>
      <c r="D16" s="4" t="str">
        <f>IF('Info + taal-langue'!$B$2="Nederlands",'NL+FR'!$A$155,'NL+FR'!$B$155)</f>
        <v>Hoe is het gesteld met de evolutie van het absenteïsme wegens ziekte in de loop van de voorbije jaren?</v>
      </c>
      <c r="E16" s="136"/>
      <c r="F16" s="27"/>
      <c r="G16" s="147"/>
      <c r="H16" s="156"/>
    </row>
    <row r="17" spans="1:8" ht="39.950000000000003" customHeight="1" x14ac:dyDescent="0.2">
      <c r="A17" s="115"/>
      <c r="B17" s="115"/>
      <c r="C17" s="141"/>
      <c r="D17" s="3" t="str">
        <f>IF('Info + taal-langue'!$B$2="Nederlands",'NL+FR'!$A$156,'NL+FR'!$B$156)</f>
        <v>Het niveau is erg laag of vertoont een eerder dalende trend: 0</v>
      </c>
      <c r="E17" s="136"/>
      <c r="F17" s="107">
        <v>0</v>
      </c>
      <c r="G17" s="147"/>
      <c r="H17" s="156"/>
    </row>
    <row r="18" spans="1:8" ht="39.950000000000003" customHeight="1" x14ac:dyDescent="0.2">
      <c r="A18" s="115"/>
      <c r="B18" s="115"/>
      <c r="C18" s="141"/>
      <c r="D18" s="3" t="str">
        <f>IF('Info + taal-langue'!$B$2="Nederlands",'NL+FR'!$A$157,'NL+FR'!$B$157)</f>
        <v>Het niveau is ongeveer constant gebleven: 1</v>
      </c>
      <c r="E18" s="136"/>
      <c r="F18" s="107"/>
      <c r="G18" s="147"/>
      <c r="H18" s="156"/>
    </row>
    <row r="19" spans="1:8" ht="39.950000000000003" customHeight="1" thickBot="1" x14ac:dyDescent="0.25">
      <c r="A19" s="115"/>
      <c r="B19" s="115"/>
      <c r="C19" s="141"/>
      <c r="D19" s="55" t="str">
        <f>IF('Info + taal-langue'!$B$2="Nederlands",'NL+FR'!$A$158,'NL+FR'!$B$158)</f>
        <v>Het niveau vertoont een eerder stijgende trend: 2</v>
      </c>
      <c r="E19" s="136"/>
      <c r="F19" s="107"/>
      <c r="G19" s="147"/>
      <c r="H19" s="156"/>
    </row>
    <row r="20" spans="1:8" ht="39.950000000000003" customHeight="1" x14ac:dyDescent="0.2">
      <c r="A20" s="115"/>
      <c r="B20" s="119" t="str">
        <f>IF('Info + taal-langue'!$B$2="Nederlands",'NL+FR'!$A$117,'NL+FR'!$B$117)</f>
        <v>Aantal personen dat afwezig is geweest om redenen van burn-out</v>
      </c>
      <c r="C20" s="145">
        <f>'Data collection'!L8</f>
        <v>0</v>
      </c>
      <c r="D20" s="4" t="str">
        <f>IF('Info + taal-langue'!$B$2="Nederlands",'NL+FR'!$A$159,'NL+FR'!$B$159)</f>
        <v>Hoeveel werknemers werden getroffen door een burn-out ?</v>
      </c>
      <c r="E20" s="136"/>
      <c r="F20" s="27"/>
      <c r="G20" s="147"/>
      <c r="H20" s="156"/>
    </row>
    <row r="21" spans="1:8" ht="39.950000000000003" customHeight="1" x14ac:dyDescent="0.2">
      <c r="A21" s="115"/>
      <c r="B21" s="115"/>
      <c r="C21" s="141"/>
      <c r="D21" s="3" t="str">
        <f>IF('Info + taal-langue'!$B$2="Nederlands",'NL+FR'!$A$160,'NL+FR'!$B$160)</f>
        <v>Voor zover wij weten is geen enkele werknemer ziek geworden om reden van burn-out: 0</v>
      </c>
      <c r="E21" s="136"/>
      <c r="F21" s="107">
        <v>0</v>
      </c>
      <c r="G21" s="147"/>
      <c r="H21" s="156"/>
    </row>
    <row r="22" spans="1:8" ht="39.950000000000003" customHeight="1" x14ac:dyDescent="0.2">
      <c r="A22" s="115"/>
      <c r="B22" s="115"/>
      <c r="C22" s="141"/>
      <c r="D22" s="3" t="str">
        <f>IF('Info + taal-langue'!$B$2="Nederlands",'NL+FR'!$A$161,'NL+FR'!$B$161)</f>
        <v>Voor zover wij weten zijn er erg weinig werknemers ziek geworden om reden van burn-out: 1</v>
      </c>
      <c r="E22" s="136"/>
      <c r="F22" s="107"/>
      <c r="G22" s="147"/>
      <c r="H22" s="156"/>
    </row>
    <row r="23" spans="1:8" ht="48.95" customHeight="1" thickBot="1" x14ac:dyDescent="0.25">
      <c r="A23" s="115"/>
      <c r="B23" s="115"/>
      <c r="C23" s="141"/>
      <c r="D23" s="55" t="str">
        <f>IF('Info + taal-langue'!$B$2="Nederlands",'NL+FR'!$A$162,'NL+FR'!$B$162)</f>
        <v>Voor zover wij weten zijn er meerdere werknemers ziek geworden om reden van burn-out: 2</v>
      </c>
      <c r="E23" s="136"/>
      <c r="F23" s="108"/>
      <c r="G23" s="147"/>
      <c r="H23" s="156"/>
    </row>
    <row r="24" spans="1:8" ht="57" customHeight="1" x14ac:dyDescent="0.2">
      <c r="A24" s="119" t="str">
        <f>IF('Info + taal-langue'!$B$2="Nederlands",'NL+FR'!$A$105,'NL+FR'!$B$105)</f>
        <v>3. Personeelsverloop (turnover)</v>
      </c>
      <c r="B24" s="119" t="str">
        <f>IF('Info + taal-langue'!$B$2="Nederlands",'NL+FR'!$A$118,'NL+FR'!$B$118)</f>
        <v>Verlooppercentage</v>
      </c>
      <c r="C24" s="145">
        <f>'Data collection'!L10</f>
        <v>0</v>
      </c>
      <c r="D24" s="4" t="str">
        <f>IF('Info + taal-langue'!$B$2="Nederlands",'NL+FR'!$A$163,'NL+FR'!$B$163)</f>
        <v>Hoe beoordeelt u het verlooppercentage, gegeven de kenmerken van uw onderneming of afdeling / dienst / departement, de sector waarin u actief bent en haar omvang?</v>
      </c>
      <c r="E24" s="135" t="str">
        <f>IF('Info + taal-langue'!$B$2="Nederlands",'NL+FR'!$A$281,'NL+FR'!$B$281)</f>
        <v>Meer informatie</v>
      </c>
      <c r="F24" s="28"/>
      <c r="G24" s="146">
        <f>SUM(F25+F29)</f>
        <v>0</v>
      </c>
      <c r="H24" s="155" t="str">
        <f>UPPER(IF('Info + taal-langue'!$B$2="Nederlands",'NL+FR'!$A$118,'NL+FR'!$B$118))</f>
        <v>VERLOOPPERCENTAGE</v>
      </c>
    </row>
    <row r="25" spans="1:8" ht="39.950000000000003" customHeight="1" x14ac:dyDescent="0.2">
      <c r="A25" s="115"/>
      <c r="B25" s="115"/>
      <c r="C25" s="141"/>
      <c r="D25" s="3" t="str">
        <f>IF('Info + taal-langue'!$B$2="Nederlands",'NL+FR'!$A$164,'NL+FR'!$B$164)</f>
        <v>Wij vinden het verlooppercentage gunstig: 0</v>
      </c>
      <c r="E25" s="136"/>
      <c r="F25" s="107">
        <v>0</v>
      </c>
      <c r="G25" s="147"/>
      <c r="H25" s="156"/>
    </row>
    <row r="26" spans="1:8" ht="39.950000000000003" customHeight="1" x14ac:dyDescent="0.2">
      <c r="A26" s="115"/>
      <c r="B26" s="115"/>
      <c r="C26" s="141"/>
      <c r="D26" s="3" t="str">
        <f>IF('Info + taal-langue'!$B$2="Nederlands",'NL+FR'!$A$165,'NL+FR'!$B$165)</f>
        <v>Wij beschouwen het verlooppercentage als normaal/aanvaardbaar: 1</v>
      </c>
      <c r="E26" s="136"/>
      <c r="F26" s="107"/>
      <c r="G26" s="147"/>
      <c r="H26" s="156"/>
    </row>
    <row r="27" spans="1:8" ht="42.95" customHeight="1" x14ac:dyDescent="0.2">
      <c r="A27" s="115"/>
      <c r="B27" s="115"/>
      <c r="C27" s="141"/>
      <c r="D27" s="3" t="str">
        <f>IF('Info + taal-langue'!$B$2="Nederlands",'NL+FR'!$A$166,'NL+FR'!$B$166)</f>
        <v>Wij vinden het verlooppercentage ongunstig: 2</v>
      </c>
      <c r="E27" s="136"/>
      <c r="F27" s="107"/>
      <c r="G27" s="147"/>
      <c r="H27" s="156"/>
    </row>
    <row r="28" spans="1:8" ht="39.950000000000003" customHeight="1" x14ac:dyDescent="0.2">
      <c r="A28" s="115"/>
      <c r="B28" s="115"/>
      <c r="C28" s="141"/>
      <c r="D28" s="4" t="str">
        <f>IF('Info + taal-langue'!$B$2="Nederlands",'NL+FR'!$A$167,'NL+FR'!$B$167)</f>
        <v>Hoe is het gesteld met de evolutie van het personeelsverloop in de loop van de voorbije jaren?</v>
      </c>
      <c r="E28" s="136"/>
      <c r="F28" s="27"/>
      <c r="G28" s="147"/>
      <c r="H28" s="156"/>
    </row>
    <row r="29" spans="1:8" ht="39.950000000000003" customHeight="1" x14ac:dyDescent="0.2">
      <c r="A29" s="115"/>
      <c r="B29" s="115"/>
      <c r="C29" s="141"/>
      <c r="D29" s="3" t="str">
        <f>IF('Info + taal-langue'!$B$2="Nederlands",'NL+FR'!$A$168,'NL+FR'!$B$168)</f>
        <v>Het verlooppercentage is erg laag of vertoont een eerder dalende trend: 0</v>
      </c>
      <c r="E29" s="136"/>
      <c r="F29" s="107">
        <v>0</v>
      </c>
      <c r="G29" s="147"/>
      <c r="H29" s="156"/>
    </row>
    <row r="30" spans="1:8" ht="39.950000000000003" customHeight="1" x14ac:dyDescent="0.2">
      <c r="A30" s="115"/>
      <c r="B30" s="115"/>
      <c r="C30" s="141"/>
      <c r="D30" s="3" t="str">
        <f>IF('Info + taal-langue'!$B$2="Nederlands",'NL+FR'!$A$169,'NL+FR'!$B$169)</f>
        <v>Het verlooppercentage is ongeveer constant gebleven: 1</v>
      </c>
      <c r="E30" s="136"/>
      <c r="F30" s="107"/>
      <c r="G30" s="147"/>
      <c r="H30" s="156"/>
    </row>
    <row r="31" spans="1:8" ht="39.950000000000003" customHeight="1" thickBot="1" x14ac:dyDescent="0.25">
      <c r="A31" s="116"/>
      <c r="B31" s="116"/>
      <c r="C31" s="142"/>
      <c r="D31" s="5" t="str">
        <f>IF('Info + taal-langue'!$B$2="Nederlands",'NL+FR'!$A$170,'NL+FR'!$B$170)</f>
        <v>Het verlooppercentage vertoont een eerder stijgende trend: 2</v>
      </c>
      <c r="E31" s="137"/>
      <c r="F31" s="108"/>
      <c r="G31" s="148"/>
      <c r="H31" s="157"/>
    </row>
    <row r="32" spans="1:8" ht="60" customHeight="1" x14ac:dyDescent="0.2">
      <c r="A32" s="119" t="str">
        <f>IF('Info + taal-langue'!$B$2="Nederlands",'NL+FR'!$A$106,'NL+FR'!$B$106)</f>
        <v>4. Verzoeken tot formele of informele psychosociale interventies</v>
      </c>
      <c r="B32" s="119" t="str">
        <f>IF('Info + taal-langue'!$B$2="Nederlands",'NL+FR'!$A$119,'NL+FR'!$B$119)</f>
        <v>Totaal aantal verzoeken tot (informele of formele) psychosociale interventies gericht aan de vertrouwenspersoon of de 
(interne of externe) preventieadviseur psychosociale aspecten</v>
      </c>
      <c r="C32" s="145">
        <f>'Data collection'!L13</f>
        <v>0</v>
      </c>
      <c r="D32" s="4" t="str">
        <f>IF('Info + taal-langue'!$B$2="Nederlands",'NL+FR'!$A$171,'NL+FR'!$B$171)</f>
        <v>Hoe beoordeelt u het aantal verzoeken tot interventie, geformuleerd door de werknemers van uw onderneming of afdeling / dienst / departement, gegeven de sector waarin u actief bent, de samenstelling van uw personeelsbestand en de arbeidsomstandigheden?</v>
      </c>
      <c r="E32" s="135" t="str">
        <f>IF('Info + taal-langue'!$B$2="Nederlands",'NL+FR'!$A$281,'NL+FR'!$B$281)</f>
        <v>Meer informatie</v>
      </c>
      <c r="F32" s="28"/>
      <c r="G32" s="146">
        <f>SUM(F33+F37+F41+F45)</f>
        <v>0</v>
      </c>
      <c r="H32" s="155" t="str">
        <f>UPPER(IF('Info + taal-langue'!$B$2="Nederlands",'NL+FR'!$A$69,'NL+FR'!$B$69))</f>
        <v>4. PSYCHOSOCIALE VERZOEKEN</v>
      </c>
    </row>
    <row r="33" spans="1:8" ht="39.950000000000003" customHeight="1" x14ac:dyDescent="0.2">
      <c r="A33" s="115"/>
      <c r="B33" s="115"/>
      <c r="C33" s="141"/>
      <c r="D33" s="3" t="str">
        <f>IF('Info + taal-langue'!$B$2="Nederlands",'NL+FR'!$A$172,'NL+FR'!$B$172)</f>
        <v>Wij vinden het aantal gunstig: 0</v>
      </c>
      <c r="E33" s="136"/>
      <c r="F33" s="107">
        <v>0</v>
      </c>
      <c r="G33" s="147"/>
      <c r="H33" s="158"/>
    </row>
    <row r="34" spans="1:8" ht="39.950000000000003" customHeight="1" x14ac:dyDescent="0.2">
      <c r="A34" s="115"/>
      <c r="B34" s="115"/>
      <c r="C34" s="141"/>
      <c r="D34" s="3" t="str">
        <f>IF('Info + taal-langue'!$B$2="Nederlands",'NL+FR'!$A$173,'NL+FR'!$B$173)</f>
        <v>Wij beschouwen het aantal als normaal/aanvaardbaar: 1</v>
      </c>
      <c r="E34" s="136"/>
      <c r="F34" s="107"/>
      <c r="G34" s="147"/>
      <c r="H34" s="158"/>
    </row>
    <row r="35" spans="1:8" ht="39.950000000000003" customHeight="1" x14ac:dyDescent="0.2">
      <c r="A35" s="115"/>
      <c r="B35" s="115"/>
      <c r="C35" s="141"/>
      <c r="D35" s="3" t="str">
        <f>IF('Info + taal-langue'!$B$2="Nederlands",'NL+FR'!$A$174,'NL+FR'!$B$174)</f>
        <v>Wij vinden het aantal ongunstig: 2</v>
      </c>
      <c r="E35" s="136"/>
      <c r="F35" s="107"/>
      <c r="G35" s="147"/>
      <c r="H35" s="158"/>
    </row>
    <row r="36" spans="1:8" ht="39.950000000000003" customHeight="1" x14ac:dyDescent="0.2">
      <c r="A36" s="115"/>
      <c r="B36" s="115"/>
      <c r="C36" s="141"/>
      <c r="D36" s="4" t="str">
        <f>IF('Info + taal-langue'!$B$2="Nederlands",'NL+FR'!$A$175,'NL+FR'!$B$175)</f>
        <v>Hoe is het gesteld met de evolutie van het aantal verzoeken tot interventies in de loop van de voorbije jaren?</v>
      </c>
      <c r="E36" s="136"/>
      <c r="F36" s="27"/>
      <c r="G36" s="147"/>
      <c r="H36" s="158"/>
    </row>
    <row r="37" spans="1:8" ht="39.950000000000003" customHeight="1" x14ac:dyDescent="0.2">
      <c r="A37" s="115"/>
      <c r="B37" s="115"/>
      <c r="C37" s="141"/>
      <c r="D37" s="3" t="str">
        <f>IF('Info + taal-langue'!$B$2="Nederlands",'NL+FR'!$A$176,'NL+FR'!$B$176)</f>
        <v>Het aantal is erg laag of vertoont een eerder dalende trend: 0</v>
      </c>
      <c r="E37" s="136"/>
      <c r="F37" s="107">
        <v>0</v>
      </c>
      <c r="G37" s="147"/>
      <c r="H37" s="158"/>
    </row>
    <row r="38" spans="1:8" ht="39.950000000000003" customHeight="1" x14ac:dyDescent="0.2">
      <c r="A38" s="115"/>
      <c r="B38" s="115"/>
      <c r="C38" s="141"/>
      <c r="D38" s="3" t="str">
        <f>IF('Info + taal-langue'!$B$2="Nederlands",'NL+FR'!$A$177,'NL+FR'!$B$177)</f>
        <v>Het aantal blijft ongeveer constant: 1</v>
      </c>
      <c r="E38" s="136"/>
      <c r="F38" s="107"/>
      <c r="G38" s="147"/>
      <c r="H38" s="158"/>
    </row>
    <row r="39" spans="1:8" ht="39.950000000000003" customHeight="1" x14ac:dyDescent="0.2">
      <c r="A39" s="115"/>
      <c r="B39" s="115"/>
      <c r="C39" s="141"/>
      <c r="D39" s="3" t="str">
        <f>IF('Info + taal-langue'!$B$2="Nederlands",'NL+FR'!$A$178,'NL+FR'!$B$178)</f>
        <v>Het aantal vertoont een eerder stijgende trend: 2</v>
      </c>
      <c r="E39" s="136"/>
      <c r="F39" s="107"/>
      <c r="G39" s="147"/>
      <c r="H39" s="158"/>
    </row>
    <row r="40" spans="1:8" ht="56.1" customHeight="1" x14ac:dyDescent="0.2">
      <c r="A40" s="115"/>
      <c r="B40" s="115"/>
      <c r="C40" s="141"/>
      <c r="D40" s="4" t="str">
        <f>IF('Info + taal-langue'!$B$2="Nederlands",'NL+FR'!$A$179,'NL+FR'!$B$179)</f>
        <v>Bestaat er binnen de onderneming een beleid omtrent psychosociale risico's op het werk?</v>
      </c>
      <c r="E40" s="136"/>
      <c r="F40" s="27"/>
      <c r="G40" s="147"/>
      <c r="H40" s="158"/>
    </row>
    <row r="41" spans="1:8" ht="39.950000000000003" customHeight="1" x14ac:dyDescent="0.2">
      <c r="A41" s="115"/>
      <c r="B41" s="115"/>
      <c r="C41" s="141"/>
      <c r="D41" s="3" t="str">
        <f>IF('Info + taal-langue'!$B$2="Nederlands",'NL+FR'!$A$180,'NL+FR'!$B$180)</f>
        <v>Er bestaat zo’n beleid, waaraan concrete acties gekoppeld zijn: 0</v>
      </c>
      <c r="E41" s="136"/>
      <c r="F41" s="107">
        <v>0</v>
      </c>
      <c r="G41" s="147"/>
      <c r="H41" s="158"/>
    </row>
    <row r="42" spans="1:8" ht="39.950000000000003" customHeight="1" x14ac:dyDescent="0.2">
      <c r="A42" s="115"/>
      <c r="B42" s="115"/>
      <c r="C42" s="141"/>
      <c r="D42" s="3" t="str">
        <f>IF('Info + taal-langue'!$B$2="Nederlands",'NL+FR'!$A$181,'NL+FR'!$B$181)</f>
        <v>Er bestaat zo’n beleid, doch deze blijft dode letter: 1</v>
      </c>
      <c r="E42" s="136"/>
      <c r="F42" s="107"/>
      <c r="G42" s="147"/>
      <c r="H42" s="158"/>
    </row>
    <row r="43" spans="1:8" ht="39.950000000000003" customHeight="1" x14ac:dyDescent="0.2">
      <c r="A43" s="115"/>
      <c r="B43" s="115"/>
      <c r="C43" s="141"/>
      <c r="D43" s="3" t="str">
        <f>IF('Info + taal-langue'!$B$2="Nederlands",'NL+FR'!$A$182,'NL+FR'!$B$182)</f>
        <v>Zo’n beleid bestaat niet in onze onderneming: 2</v>
      </c>
      <c r="E43" s="136"/>
      <c r="F43" s="107"/>
      <c r="G43" s="147"/>
      <c r="H43" s="158"/>
    </row>
    <row r="44" spans="1:8" ht="39.950000000000003" customHeight="1" x14ac:dyDescent="0.2">
      <c r="A44" s="115"/>
      <c r="B44" s="115"/>
      <c r="C44" s="141"/>
      <c r="D44" s="4" t="str">
        <f>IF('Info + taal-langue'!$B$2="Nederlands",'NL+FR'!$A$183,'NL+FR'!$B$183)</f>
        <v>Heeft de onderneming één of meerdere vertrouwenspersonen aangeduid?</v>
      </c>
      <c r="E44" s="136"/>
      <c r="F44" s="27"/>
      <c r="G44" s="147"/>
      <c r="H44" s="158"/>
    </row>
    <row r="45" spans="1:8" ht="39.950000000000003" customHeight="1" x14ac:dyDescent="0.2">
      <c r="A45" s="115"/>
      <c r="B45" s="115"/>
      <c r="C45" s="141"/>
      <c r="D45" s="3" t="str">
        <f>IF('Info + taal-langue'!$B$2="Nederlands",'NL+FR'!$A$184,'NL+FR'!$B$184)</f>
        <v>Ja. Deze personen zijn bekend bij de werknemers, en het is voor iedereen duidelijk wat hun rol is: 0</v>
      </c>
      <c r="E45" s="136"/>
      <c r="F45" s="107">
        <v>0</v>
      </c>
      <c r="G45" s="147"/>
      <c r="H45" s="158"/>
    </row>
    <row r="46" spans="1:8" ht="39.950000000000003" customHeight="1" x14ac:dyDescent="0.2">
      <c r="A46" s="115"/>
      <c r="B46" s="115"/>
      <c r="C46" s="141"/>
      <c r="D46" s="3" t="str">
        <f>IF('Info + taal-langue'!$B$2="Nederlands",'NL+FR'!$A$185,'NL+FR'!$B$185)</f>
        <v>Ja. Deze personen zijn evenwel weinig bekend bij de werknemers, en het is weinig duidelijk wat hun rol is: 1</v>
      </c>
      <c r="E46" s="136"/>
      <c r="F46" s="107"/>
      <c r="G46" s="147"/>
      <c r="H46" s="158"/>
    </row>
    <row r="47" spans="1:8" ht="39.950000000000003" customHeight="1" thickBot="1" x14ac:dyDescent="0.25">
      <c r="A47" s="116"/>
      <c r="B47" s="116"/>
      <c r="C47" s="142"/>
      <c r="D47" s="5" t="str">
        <f>IF('Info + taal-langue'!$B$2="Nederlands",'NL+FR'!$A$186,'NL+FR'!$B$186)</f>
        <v>Nee, er werden geen vertrouwenspersonen aangeduid: 2</v>
      </c>
      <c r="E47" s="137"/>
      <c r="F47" s="108"/>
      <c r="G47" s="148"/>
      <c r="H47" s="159"/>
    </row>
    <row r="48" spans="1:8" ht="60" customHeight="1" x14ac:dyDescent="0.2">
      <c r="A48" s="119" t="str">
        <f>IF('Info + taal-langue'!$B$2="Nederlands",'NL+FR'!$A$107,'NL+FR'!$B$107)</f>
        <v>5. Mogelijk schokkende gebeurtenissen voorgevallen op de arbeidsplaats en maatregelen die in dit verband werden genomen</v>
      </c>
      <c r="B48" s="119" t="str">
        <f>IF('Info + taal-langue'!$B$2="Nederlands",'NL+FR'!$A$120,'NL+FR'!$B$120)</f>
        <v>Aantal mogelijks schokkende gebeurtenissen waarbij één of meerdere werknemers betrokken waren</v>
      </c>
      <c r="C48" s="145">
        <f>'Data collection'!L18</f>
        <v>0</v>
      </c>
      <c r="D48" s="4" t="str">
        <f>IF('Info + taal-langue'!$B$2="Nederlands",'NL+FR'!$A$187,'NL+FR'!$B$187)</f>
        <v>In welke mate werden werknemers in de onderneming of afdeling / dienst / departement geconfronteerd met mogelijks schokkende gebeurtenissen in de loop van het voorgaande jaar, hetzij als getuige, hetzij als slachtoffer?</v>
      </c>
      <c r="E48" s="135" t="str">
        <f>IF('Info + taal-langue'!$B$2="Nederlands",'NL+FR'!$A$281,'NL+FR'!$B$281)</f>
        <v>Meer informatie</v>
      </c>
      <c r="F48" s="28"/>
      <c r="G48" s="146">
        <f>SUM(F49)</f>
        <v>0</v>
      </c>
      <c r="H48" s="155" t="str">
        <f>UPPER(IF('Info + taal-langue'!$B$2="Nederlands",'NL+FR'!$A$72,'NL+FR'!$B$72))</f>
        <v>5. SCHOKKENDE GEBEURTENISSEN</v>
      </c>
    </row>
    <row r="49" spans="1:8" ht="39.950000000000003" customHeight="1" x14ac:dyDescent="0.2">
      <c r="A49" s="115"/>
      <c r="B49" s="115"/>
      <c r="C49" s="141"/>
      <c r="D49" s="3" t="str">
        <f>IF('Info + taal-langue'!$B$2="Nederlands",'NL+FR'!$A$188,'NL+FR'!$B$188)</f>
        <v>Voor zover wij weten werden er geen werknemers geconfronteerd met een mogelijks schokkende gebeurtenis: 0</v>
      </c>
      <c r="E49" s="136"/>
      <c r="F49" s="107">
        <v>0</v>
      </c>
      <c r="G49" s="147"/>
      <c r="H49" s="156"/>
    </row>
    <row r="50" spans="1:8" ht="60" customHeight="1" x14ac:dyDescent="0.2">
      <c r="A50" s="115"/>
      <c r="B50" s="115"/>
      <c r="C50" s="141"/>
      <c r="D50" s="3" t="str">
        <f>IF('Info + taal-langue'!$B$2="Nederlands",'NL+FR'!$A$189,'NL+FR'!$B$189)</f>
        <v>Eén of meerdere werknemers werden blootgesteld aan een mogelijks schokkende gebeurtenis. De onderneming heeft hierop gepast gereageerd en gezorgd voor de nodige ondersteuning van de betrokken werknemer(s): 1</v>
      </c>
      <c r="E50" s="136"/>
      <c r="F50" s="107"/>
      <c r="G50" s="147"/>
      <c r="H50" s="156"/>
    </row>
    <row r="51" spans="1:8" ht="78" customHeight="1" thickBot="1" x14ac:dyDescent="0.25">
      <c r="A51" s="115"/>
      <c r="B51" s="115"/>
      <c r="C51" s="141"/>
      <c r="D51" s="55" t="str">
        <f>IF('Info + taal-langue'!$B$2="Nederlands",'NL+FR'!$A$190,'NL+FR'!$B$190)</f>
        <v>Eén of meerdere werknemers werden blootgesteld aan een mogelijks schokkende gebeurtenis. De onderneming heeft hier niet adequaat op gereageerd en vond het onnodig om te zorgen voor de nodige ondersteuning van de betrokken werknemer(s): 2</v>
      </c>
      <c r="E51" s="136"/>
      <c r="F51" s="108"/>
      <c r="G51" s="147"/>
      <c r="H51" s="156"/>
    </row>
    <row r="52" spans="1:8" ht="39.950000000000003" customHeight="1" x14ac:dyDescent="0.2">
      <c r="A52" s="119" t="str">
        <f>IF('Info + taal-langue'!$B$2="Nederlands",'NL+FR'!$A$108,'NL+FR'!$B$108)</f>
        <v>6. Emotionele incidenten</v>
      </c>
      <c r="B52" s="125" t="str">
        <f>IF('Info + taal-langue'!$B$2="Nederlands",'NL+FR'!$A$121,'NL+FR'!$B$121)</f>
        <v>Aantal emotionele uitbarstingen, huilbuien of woede-uitvallen op de arbeidsplaats, voor zover u bekend</v>
      </c>
      <c r="C52" s="145">
        <f>'Data collection'!L22</f>
        <v>0</v>
      </c>
      <c r="D52" s="4" t="str">
        <f>IF('Info + taal-langue'!$B$2="Nederlands",'NL+FR'!$A$191,'NL+FR'!$B$191)</f>
        <v>Hoe frequent kwamen dit soort emotionele incidenten voor gedurende het voorgaande jaar ?</v>
      </c>
      <c r="E52" s="135" t="str">
        <f>IF('Info + taal-langue'!$B$2="Nederlands",'NL+FR'!$A$281,'NL+FR'!$B$281)</f>
        <v>Meer informatie</v>
      </c>
      <c r="F52" s="28"/>
      <c r="G52" s="146">
        <f>SUM(F53)</f>
        <v>0</v>
      </c>
      <c r="H52" s="155" t="str">
        <f>UPPER(IF('Info + taal-langue'!$B$2="Nederlands",'NL+FR'!$A$108,'NL+FR'!$B$108))</f>
        <v>6. EMOTIONELE INCIDENTEN</v>
      </c>
    </row>
    <row r="53" spans="1:8" ht="36" customHeight="1" x14ac:dyDescent="0.2">
      <c r="A53" s="115"/>
      <c r="B53" s="126"/>
      <c r="C53" s="141"/>
      <c r="D53" s="3" t="str">
        <f>IF('Info + taal-langue'!$B$2="Nederlands",'NL+FR'!$A$192,'NL+FR'!$B$192)</f>
        <v>Zelden of nooit: 0</v>
      </c>
      <c r="E53" s="136"/>
      <c r="F53" s="107">
        <v>0</v>
      </c>
      <c r="G53" s="147"/>
      <c r="H53" s="156"/>
    </row>
    <row r="54" spans="1:8" ht="32.1" customHeight="1" x14ac:dyDescent="0.2">
      <c r="A54" s="115"/>
      <c r="B54" s="126"/>
      <c r="C54" s="141"/>
      <c r="D54" s="3" t="str">
        <f>IF('Info + taal-langue'!$B$2="Nederlands",'NL+FR'!$A$193,'NL+FR'!$B$193)</f>
        <v>Soms/van tijd tot tijd: 1</v>
      </c>
      <c r="E54" s="136"/>
      <c r="F54" s="107"/>
      <c r="G54" s="147"/>
      <c r="H54" s="156"/>
    </row>
    <row r="55" spans="1:8" ht="33.950000000000003" customHeight="1" x14ac:dyDescent="0.2">
      <c r="A55" s="115"/>
      <c r="B55" s="126"/>
      <c r="C55" s="141"/>
      <c r="D55" s="3" t="str">
        <f>IF('Info + taal-langue'!$B$2="Nederlands",'NL+FR'!$A$194,'NL+FR'!$B$194)</f>
        <v>Regelmatig: 2</v>
      </c>
      <c r="E55" s="136"/>
      <c r="F55" s="107"/>
      <c r="G55" s="147"/>
      <c r="H55" s="156"/>
    </row>
    <row r="56" spans="1:8" ht="32.1" customHeight="1" thickBot="1" x14ac:dyDescent="0.25">
      <c r="A56" s="115"/>
      <c r="B56" s="126"/>
      <c r="C56" s="141"/>
      <c r="D56" s="55" t="str">
        <f>IF('Info + taal-langue'!$B$2="Nederlands",'NL+FR'!$A$195,'NL+FR'!$B$195)</f>
        <v>Erg dikwijls: 3</v>
      </c>
      <c r="E56" s="136"/>
      <c r="F56" s="108"/>
      <c r="G56" s="147"/>
      <c r="H56" s="156"/>
    </row>
    <row r="57" spans="1:8" ht="39.950000000000003" customHeight="1" x14ac:dyDescent="0.2">
      <c r="A57" s="119" t="str">
        <f>IF('Info + taal-langue'!$B$2="Nederlands",'NL+FR'!$A$109,'NL+FR'!$B$109)</f>
        <v xml:space="preserve">7. Groepsconflicten </v>
      </c>
      <c r="B57" s="119" t="str">
        <f>IF('Info + taal-langue'!$B$2="Nederlands",'NL+FR'!$A$122,'NL+FR'!$B$122)</f>
        <v>Aantal groepsconflicten of conflicten tussen personen, voor zover u bekend</v>
      </c>
      <c r="C57" s="145">
        <f>'Data collection'!L25</f>
        <v>0</v>
      </c>
      <c r="D57" s="4" t="str">
        <f>IF('Info + taal-langue'!$B$2="Nederlands",'NL+FR'!$A$196,'NL+FR'!$B$196)</f>
        <v>Hoe frequent kwamen dergelijke conflicten voor gedurende het voorgaande jaar?</v>
      </c>
      <c r="E57" s="135" t="str">
        <f>IF('Info + taal-langue'!$B$2="Nederlands",'NL+FR'!$A$281,'NL+FR'!$B$281)</f>
        <v>Meer informatie</v>
      </c>
      <c r="F57" s="28"/>
      <c r="G57" s="149">
        <f>SUM(F58+F63)</f>
        <v>0</v>
      </c>
      <c r="H57" s="155" t="str">
        <f>UPPER(IF('Info + taal-langue'!$B$2="Nederlands",'NL+FR'!$A$109,'NL+FR'!$B$109))</f>
        <v xml:space="preserve">7. GROEPSCONFLICTEN </v>
      </c>
    </row>
    <row r="58" spans="1:8" ht="39.950000000000003" customHeight="1" x14ac:dyDescent="0.2">
      <c r="A58" s="115"/>
      <c r="B58" s="115"/>
      <c r="C58" s="141"/>
      <c r="D58" s="3" t="str">
        <f>IF('Info + taal-langue'!$B$2="Nederlands",'NL+FR'!$A$197,'NL+FR'!$B$197)</f>
        <v>Naar ons weten deed zich geen enkel conflict voor: 0</v>
      </c>
      <c r="E58" s="136"/>
      <c r="F58" s="107">
        <v>0</v>
      </c>
      <c r="G58" s="150"/>
      <c r="H58" s="156"/>
    </row>
    <row r="59" spans="1:8" ht="39.950000000000003" customHeight="1" x14ac:dyDescent="0.2">
      <c r="A59" s="115"/>
      <c r="B59" s="115"/>
      <c r="C59" s="141"/>
      <c r="D59" s="3" t="str">
        <f>IF('Info + taal-langue'!$B$2="Nederlands",'NL+FR'!$A$198,'NL+FR'!$B$198)</f>
        <v>Naar ons weten was er slechts sprake van enkele dergelijke conflicten: 1</v>
      </c>
      <c r="E59" s="136"/>
      <c r="F59" s="107"/>
      <c r="G59" s="150"/>
      <c r="H59" s="156"/>
    </row>
    <row r="60" spans="1:8" ht="39.950000000000003" customHeight="1" x14ac:dyDescent="0.2">
      <c r="A60" s="115"/>
      <c r="B60" s="115"/>
      <c r="C60" s="141"/>
      <c r="D60" s="3" t="str">
        <f>IF('Info + taal-langue'!$B$2="Nederlands",'NL+FR'!$A$199,'NL+FR'!$B$199)</f>
        <v>Dergelijke conflicten doen zich regelmatig voor, ongeveer elke maand: 2</v>
      </c>
      <c r="E60" s="136"/>
      <c r="F60" s="107"/>
      <c r="G60" s="150"/>
      <c r="H60" s="156"/>
    </row>
    <row r="61" spans="1:8" ht="39.950000000000003" customHeight="1" x14ac:dyDescent="0.2">
      <c r="A61" s="115"/>
      <c r="B61" s="115"/>
      <c r="C61" s="141"/>
      <c r="D61" s="3" t="str">
        <f>IF('Info + taal-langue'!$B$2="Nederlands",'NL+FR'!$A$200,'NL+FR'!$B$200)</f>
        <v>Dergelijke conflicten doen zich wekelijks of meerdere keren per week voor: 3</v>
      </c>
      <c r="E61" s="136"/>
      <c r="F61" s="107"/>
      <c r="G61" s="150"/>
      <c r="H61" s="156"/>
    </row>
    <row r="62" spans="1:8" ht="39.950000000000003" customHeight="1" x14ac:dyDescent="0.2">
      <c r="A62" s="115"/>
      <c r="B62" s="115"/>
      <c r="C62" s="141"/>
      <c r="D62" s="4" t="str">
        <f>IF('Info + taal-langue'!$B$2="Nederlands",'NL+FR'!$A$201,'NL+FR'!$B$201)</f>
        <v>Hoe zou u het belang (de ernst) van dergelijke conflicten inschatten?</v>
      </c>
      <c r="E62" s="136"/>
      <c r="F62" s="27"/>
      <c r="G62" s="150"/>
      <c r="H62" s="156"/>
    </row>
    <row r="63" spans="1:8" ht="39.950000000000003" customHeight="1" x14ac:dyDescent="0.2">
      <c r="A63" s="115"/>
      <c r="B63" s="115"/>
      <c r="C63" s="141"/>
      <c r="D63" s="3" t="str">
        <f>IF('Info + taal-langue'!$B$2="Nederlands",'NL+FR'!$A$202,'NL+FR'!$B$202)</f>
        <v>Naar ons weten deed zich geen enkel conflict voor: 0</v>
      </c>
      <c r="E63" s="136"/>
      <c r="F63" s="107">
        <v>0</v>
      </c>
      <c r="G63" s="150"/>
      <c r="H63" s="156"/>
    </row>
    <row r="64" spans="1:8" ht="39.950000000000003" customHeight="1" x14ac:dyDescent="0.2">
      <c r="A64" s="115"/>
      <c r="B64" s="115"/>
      <c r="C64" s="141"/>
      <c r="D64" s="3" t="str">
        <f>IF('Info + taal-langue'!$B$2="Nederlands",'NL+FR'!$A$203,'NL+FR'!$B$203)</f>
        <v>In het algemeen worden dergelijke conflicten snel opgelost en hebben zij geen of weinig invloed op het werk: 1</v>
      </c>
      <c r="E64" s="136"/>
      <c r="F64" s="107"/>
      <c r="G64" s="150"/>
      <c r="H64" s="156"/>
    </row>
    <row r="65" spans="1:8" ht="47.1" customHeight="1" thickBot="1" x14ac:dyDescent="0.25">
      <c r="A65" s="116"/>
      <c r="B65" s="116"/>
      <c r="C65" s="142"/>
      <c r="D65" s="5" t="str">
        <f>IF('Info + taal-langue'!$B$2="Nederlands",'NL+FR'!$A$204,'NL+FR'!$B$204)</f>
        <v>Meerdere conflicten hebben een belangrijke invloed gehad op het werk en/of hebben nogal wat tijd gevergd om opgelost te
geraken: 2</v>
      </c>
      <c r="E65" s="137"/>
      <c r="F65" s="108"/>
      <c r="G65" s="151"/>
      <c r="H65" s="157"/>
    </row>
    <row r="66" spans="1:8" ht="39.950000000000003" customHeight="1" x14ac:dyDescent="0.2">
      <c r="A66" s="119" t="str">
        <f>IF('Info + taal-langue'!$B$2="Nederlands",'NL+FR'!$A$110,'NL+FR'!$B$110)</f>
        <v>8. Ongewenst gedrag door derden</v>
      </c>
      <c r="B66" s="119" t="str">
        <f>IF('Info + taal-langue'!$B$2="Nederlands",'NL+FR'!$A$123,'NL+FR'!$B$123)</f>
        <v>Aantal incidenten uitgaande van derden (verbaal of fysiek geweld, of andere vormen van grensoverschrijdend gedrag vanwege personen van buiten de onderneming) waarvan de werknemers het slachtoffer zijn geworden</v>
      </c>
      <c r="C66" s="145">
        <f>'Data collection'!L28</f>
        <v>0</v>
      </c>
      <c r="D66" s="4" t="str">
        <f>IF('Info + taal-langue'!$B$2="Nederlands",'NL+FR'!$A$205,'NL+FR'!$B$205)</f>
        <v>Hoe frequent kwamen dergelijke incidenten voor gedurende het voorgaande jaar?</v>
      </c>
      <c r="E66" s="135" t="str">
        <f>IF('Info + taal-langue'!$B$2="Nederlands",'NL+FR'!$A$281,'NL+FR'!$B$281)</f>
        <v>Meer informatie</v>
      </c>
      <c r="F66" s="28"/>
      <c r="G66" s="146">
        <f>SUM(F67+F72)</f>
        <v>0</v>
      </c>
      <c r="H66" s="155" t="str">
        <f>UPPER(IF('Info + taal-langue'!$B$2="Nederlands",'NL+FR'!$A$110,'NL+FR'!$B$110))</f>
        <v>8. ONGEWENST GEDRAG DOOR DERDEN</v>
      </c>
    </row>
    <row r="67" spans="1:8" ht="39.950000000000003" customHeight="1" x14ac:dyDescent="0.2">
      <c r="A67" s="115"/>
      <c r="B67" s="115"/>
      <c r="C67" s="141"/>
      <c r="D67" s="3" t="str">
        <f>IF('Info + taal-langue'!$B$2="Nederlands",'NL+FR'!$A$206,'NL+FR'!$B$206)</f>
        <v>Zelden of nooit: 0</v>
      </c>
      <c r="E67" s="136"/>
      <c r="F67" s="107">
        <v>0</v>
      </c>
      <c r="G67" s="147"/>
      <c r="H67" s="156"/>
    </row>
    <row r="68" spans="1:8" ht="39.950000000000003" customHeight="1" x14ac:dyDescent="0.2">
      <c r="A68" s="115"/>
      <c r="B68" s="115"/>
      <c r="C68" s="141"/>
      <c r="D68" s="3" t="str">
        <f>IF('Info + taal-langue'!$B$2="Nederlands",'NL+FR'!$A$207,'NL+FR'!$B$207)</f>
        <v>Soms/van tijd tot tijd: 1</v>
      </c>
      <c r="E68" s="136"/>
      <c r="F68" s="107"/>
      <c r="G68" s="147"/>
      <c r="H68" s="156"/>
    </row>
    <row r="69" spans="1:8" ht="39.950000000000003" customHeight="1" x14ac:dyDescent="0.2">
      <c r="A69" s="115"/>
      <c r="B69" s="115"/>
      <c r="C69" s="141"/>
      <c r="D69" s="3" t="str">
        <f>IF('Info + taal-langue'!$B$2="Nederlands",'NL+FR'!$A$208,'NL+FR'!$B$208)</f>
        <v>Regelmatig: 2</v>
      </c>
      <c r="E69" s="136"/>
      <c r="F69" s="107"/>
      <c r="G69" s="147"/>
      <c r="H69" s="156"/>
    </row>
    <row r="70" spans="1:8" ht="39.950000000000003" customHeight="1" x14ac:dyDescent="0.2">
      <c r="A70" s="115"/>
      <c r="B70" s="115"/>
      <c r="C70" s="141"/>
      <c r="D70" s="3" t="str">
        <f>IF('Info + taal-langue'!$B$2="Nederlands",'NL+FR'!$A$209,'NL+FR'!$B$209)</f>
        <v>Erg dikwijls: 3</v>
      </c>
      <c r="E70" s="136"/>
      <c r="F70" s="107"/>
      <c r="G70" s="147"/>
      <c r="H70" s="156"/>
    </row>
    <row r="71" spans="1:8" ht="39.950000000000003" customHeight="1" x14ac:dyDescent="0.2">
      <c r="A71" s="115"/>
      <c r="B71" s="115"/>
      <c r="C71" s="141"/>
      <c r="D71" s="4" t="str">
        <f>IF('Info + taal-langue'!$B$2="Nederlands",'NL+FR'!$A$210,'NL+FR'!$B$210)</f>
        <v>Hoe zou u het belang van dergelijke incidenten inschatten?</v>
      </c>
      <c r="E71" s="136"/>
      <c r="F71" s="27"/>
      <c r="G71" s="147"/>
      <c r="H71" s="156"/>
    </row>
    <row r="72" spans="1:8" ht="39.950000000000003" customHeight="1" x14ac:dyDescent="0.2">
      <c r="A72" s="115"/>
      <c r="B72" s="115"/>
      <c r="C72" s="141"/>
      <c r="D72" s="3" t="str">
        <f>IF('Info + taal-langue'!$B$2="Nederlands",'NL+FR'!$A$211,'NL+FR'!$B$211)</f>
        <v>Naar ons weten deed zich geen enkel dergelijk incident voor: 0</v>
      </c>
      <c r="E72" s="136"/>
      <c r="F72" s="107">
        <v>0</v>
      </c>
      <c r="G72" s="147"/>
      <c r="H72" s="156"/>
    </row>
    <row r="73" spans="1:8" ht="39.950000000000003" customHeight="1" x14ac:dyDescent="0.2">
      <c r="A73" s="115"/>
      <c r="B73" s="115"/>
      <c r="C73" s="141"/>
      <c r="D73" s="3" t="str">
        <f>IF('Info + taal-langue'!$B$2="Nederlands",'NL+FR'!$A$212,'NL+FR'!$B$212)</f>
        <v>De meeste van dergelijke incidenten waren onschuldig: 1</v>
      </c>
      <c r="E73" s="136"/>
      <c r="F73" s="107"/>
      <c r="G73" s="147"/>
      <c r="H73" s="156"/>
    </row>
    <row r="74" spans="1:8" ht="39.950000000000003" customHeight="1" x14ac:dyDescent="0.2">
      <c r="A74" s="115"/>
      <c r="B74" s="115"/>
      <c r="C74" s="141"/>
      <c r="D74" s="3" t="str">
        <f>IF('Info + taal-langue'!$B$2="Nederlands",'NL+FR'!$A$213,'NL+FR'!$B$213)</f>
        <v>Meerdere van dergelijke incidenten kunnen beschouwd worden als ernstig: 2</v>
      </c>
      <c r="E74" s="136"/>
      <c r="F74" s="107"/>
      <c r="G74" s="147"/>
      <c r="H74" s="156"/>
    </row>
    <row r="75" spans="1:8" ht="39.950000000000003" customHeight="1" thickBot="1" x14ac:dyDescent="0.25">
      <c r="A75" s="116"/>
      <c r="B75" s="116"/>
      <c r="C75" s="142"/>
      <c r="D75" s="5" t="str">
        <f>IF('Info + taal-langue'!$B$2="Nederlands",'NL+FR'!$A$214,'NL+FR'!$B$214)</f>
        <v>Dergelijke incidenten zijn regelmatig van een ernstige aard: 3</v>
      </c>
      <c r="E75" s="137"/>
      <c r="F75" s="108"/>
      <c r="G75" s="148"/>
      <c r="H75" s="157"/>
    </row>
    <row r="76" spans="1:8" ht="56.1" customHeight="1" x14ac:dyDescent="0.2">
      <c r="A76" s="119" t="str">
        <f>IF('Info + taal-langue'!$B$2="Nederlands",'NL+FR'!$A$111,'NL+FR'!$B$111)</f>
        <v>9. Musculoskeletale aandoeningen (MSA: rugpijn, tendinitis, …)</v>
      </c>
      <c r="B76" s="120" t="str">
        <f>IF('Info + taal-langue'!$B$2="Nederlands",'NL+FR'!$A$124,'NL+FR'!$B$124)</f>
        <v>Raming van het aantal personen dat te kampen heeft met musculoskeletale aandoeningen</v>
      </c>
      <c r="C76" s="145">
        <f>'Data collection'!L33</f>
        <v>0</v>
      </c>
      <c r="D76" s="4" t="str">
        <f>IF('Info + taal-langue'!$B$2="Nederlands",'NL+FR'!$A$215,'NL+FR'!$B$215)</f>
        <v>Zijn er, voor zover u weet, momenteel in uw onderneming of afdeling / dienst / departement werknemers die te kampen hebben met musculoskeletale aandoeningen?</v>
      </c>
      <c r="E76" s="135" t="str">
        <f>IF('Info + taal-langue'!$B$2="Nederlands",'NL+FR'!$A$281,'NL+FR'!$B$281)</f>
        <v>Meer informatie</v>
      </c>
      <c r="F76" s="28"/>
      <c r="G76" s="146">
        <f>SUM(F77+F81)</f>
        <v>0</v>
      </c>
      <c r="H76" s="155" t="str">
        <f>IF('Info + taal-langue'!$B$2="Nederlands",'NL+FR'!$A$130,'NL+FR'!$B$130)</f>
        <v>9. MSA</v>
      </c>
    </row>
    <row r="77" spans="1:8" ht="39.950000000000003" customHeight="1" x14ac:dyDescent="0.2">
      <c r="A77" s="115"/>
      <c r="B77" s="112"/>
      <c r="C77" s="141"/>
      <c r="D77" s="3" t="str">
        <f>IF('Info + taal-langue'!$B$2="Nederlands",'NL+FR'!$A$216,'NL+FR'!$B$216)</f>
        <v>Geen enkele werknemer lijkt hiermee te maken te hebben: 0</v>
      </c>
      <c r="E77" s="136"/>
      <c r="F77" s="107">
        <v>0</v>
      </c>
      <c r="G77" s="147"/>
      <c r="H77" s="156"/>
    </row>
    <row r="78" spans="1:8" ht="39.950000000000003" customHeight="1" x14ac:dyDescent="0.2">
      <c r="A78" s="115"/>
      <c r="B78" s="112"/>
      <c r="C78" s="141"/>
      <c r="D78" s="3" t="str">
        <f>IF('Info + taal-langue'!$B$2="Nederlands",'NL+FR'!$A$217,'NL+FR'!$B$217)</f>
        <v>Enkele werknemers hebben last van musculoskeletale aandoeningen: 1</v>
      </c>
      <c r="E78" s="136"/>
      <c r="F78" s="107"/>
      <c r="G78" s="147"/>
      <c r="H78" s="156"/>
    </row>
    <row r="79" spans="1:8" ht="39.950000000000003" customHeight="1" x14ac:dyDescent="0.2">
      <c r="A79" s="115"/>
      <c r="B79" s="112"/>
      <c r="C79" s="141"/>
      <c r="D79" s="3" t="str">
        <f>IF('Info + taal-langue'!$B$2="Nederlands",'NL+FR'!$A$218,'NL+FR'!$B$218)</f>
        <v>Nogal wat werknemers hebben last van musculoskeletale aandoeningen: 2</v>
      </c>
      <c r="E79" s="136"/>
      <c r="F79" s="107"/>
      <c r="G79" s="147"/>
      <c r="H79" s="156"/>
    </row>
    <row r="80" spans="1:8" ht="39.950000000000003" customHeight="1" x14ac:dyDescent="0.2">
      <c r="A80" s="115"/>
      <c r="B80" s="112"/>
      <c r="C80" s="141"/>
      <c r="D80" s="4" t="str">
        <f>IF('Info + taal-langue'!$B$2="Nederlands",'NL+FR'!$A$219,'NL+FR'!$B$219)</f>
        <v>Hoe beoordeelt u het aantal musculoskeletale aandoeningen in uw onderneming of afdeling / dienst / departement, gegeven haar kenmerken en de sector waarin u actief bent?</v>
      </c>
      <c r="E80" s="136"/>
      <c r="F80" s="27"/>
      <c r="G80" s="147"/>
      <c r="H80" s="156"/>
    </row>
    <row r="81" spans="1:8" ht="39.950000000000003" customHeight="1" x14ac:dyDescent="0.2">
      <c r="A81" s="115"/>
      <c r="B81" s="112"/>
      <c r="C81" s="141"/>
      <c r="D81" s="3" t="str">
        <f>IF('Info + taal-langue'!$B$2="Nederlands",'NL+FR'!$A$220,'NL+FR'!$B$220)</f>
        <v>Wij vinden het aantal gunstig: 0</v>
      </c>
      <c r="E81" s="136"/>
      <c r="F81" s="107">
        <v>0</v>
      </c>
      <c r="G81" s="147"/>
      <c r="H81" s="156"/>
    </row>
    <row r="82" spans="1:8" ht="39.950000000000003" customHeight="1" x14ac:dyDescent="0.2">
      <c r="A82" s="115"/>
      <c r="B82" s="112"/>
      <c r="C82" s="141"/>
      <c r="D82" s="3" t="str">
        <f>IF('Info + taal-langue'!$B$2="Nederlands",'NL+FR'!$A$221,'NL+FR'!$B$221)</f>
        <v>Wij beschouwen het aantal als normaal/aanvaardbaar: 1</v>
      </c>
      <c r="E82" s="136"/>
      <c r="F82" s="107"/>
      <c r="G82" s="147"/>
      <c r="H82" s="156"/>
    </row>
    <row r="83" spans="1:8" ht="39.950000000000003" customHeight="1" thickBot="1" x14ac:dyDescent="0.25">
      <c r="A83" s="116"/>
      <c r="B83" s="113"/>
      <c r="C83" s="142"/>
      <c r="D83" s="5" t="str">
        <f>IF('Info + taal-langue'!$B$2="Nederlands",'NL+FR'!$A$222,'NL+FR'!$B$222)</f>
        <v>Wij vinden het aantal ongunstig: 2</v>
      </c>
      <c r="E83" s="137"/>
      <c r="F83" s="108"/>
      <c r="G83" s="148"/>
      <c r="H83" s="157"/>
    </row>
    <row r="84" spans="1:8" ht="105" customHeight="1" x14ac:dyDescent="0.2">
      <c r="A84" s="119" t="str">
        <f>IF('Info + taal-langue'!$B$2="Nederlands",'NL+FR'!$A$131,'NL+FR'!$B$131)</f>
        <v>10. Respect voor diversiteit in de onderneming</v>
      </c>
      <c r="B84" s="152"/>
      <c r="C84" s="4"/>
      <c r="D84" s="4" t="str">
        <f>IF('Info + taal-langue'!$B$2="Nederlands",'NL+FR'!$A$223,'NL+FR'!$B$223)</f>
        <v>Hebt u er weet van dat werknemers verschillend behandeld worden om reden van persoonskenmerken (ras, huidskleur, afkomst van de persoon, nationale of etnische oorsprong, nationaliteit, geslacht, seksuele geaardheid, burgerlijke stand, geboorte, leeftijd, rijkdom, religieuze of filosofische overtuiging, huidige of toekomstige gezondheidstoestand, handicap, taal, politieke overtuiging, fysieke dan wel genetische kenmerken of sociale afkomst)?</v>
      </c>
      <c r="E84" s="135" t="str">
        <f>IF('Info + taal-langue'!$B$2="Nederlands",'NL+FR'!$A$281,'NL+FR'!$B$281)</f>
        <v>Meer informatie</v>
      </c>
      <c r="F84" s="28"/>
      <c r="G84" s="146">
        <f>SUM(F85+F89)</f>
        <v>0</v>
      </c>
      <c r="H84" s="155" t="str">
        <f>IF('Info + taal-langue'!$B$2="Nederlands",'NL+FR'!$A$137,'NL+FR'!$B$137)</f>
        <v>10. DIVERSITEIT</v>
      </c>
    </row>
    <row r="85" spans="1:8" ht="39.950000000000003" customHeight="1" x14ac:dyDescent="0.2">
      <c r="A85" s="115"/>
      <c r="B85" s="153"/>
      <c r="C85" s="4"/>
      <c r="D85" s="3" t="str">
        <f>IF('Info + taal-langue'!$B$2="Nederlands",'NL+FR'!$A$224,'NL+FR'!$B$224)</f>
        <v>Naar ons weten wordt elke werknemer op dezelfde manier behandeld: 0</v>
      </c>
      <c r="E85" s="136"/>
      <c r="F85" s="107">
        <v>0</v>
      </c>
      <c r="G85" s="147"/>
      <c r="H85" s="156"/>
    </row>
    <row r="86" spans="1:8" ht="60" customHeight="1" x14ac:dyDescent="0.2">
      <c r="A86" s="115"/>
      <c r="B86" s="153"/>
      <c r="C86" s="4"/>
      <c r="D86" s="3" t="str">
        <f>IF('Info + taal-langue'!$B$2="Nederlands",'NL+FR'!$A$225,'NL+FR'!$B$225)</f>
        <v>Wij zijn er niet zeker van dat elke werknemer met een minder courante godsdienstige overtuiging, van een andere seksuele geaardheid, van vreemde afkomst, … in de praktijk altijd op dezelfde manier wordt behandeld als de andere collega’s: 1</v>
      </c>
      <c r="E86" s="136"/>
      <c r="F86" s="107"/>
      <c r="G86" s="147"/>
      <c r="H86" s="156"/>
    </row>
    <row r="87" spans="1:8" ht="62.1" customHeight="1" x14ac:dyDescent="0.2">
      <c r="A87" s="115"/>
      <c r="B87" s="153"/>
      <c r="C87" s="4"/>
      <c r="D87" s="3" t="str">
        <f>IF('Info + taal-langue'!$B$2="Nederlands",'NL+FR'!$A$226,'NL+FR'!$B$226)</f>
        <v>De onderneming of afdeling / dienst / departement maakt wel degelijk een onderscheid tussen werknemers op grond van kenmerken die niets te maken hebben met de arbeidsprestaties: 2</v>
      </c>
      <c r="E87" s="136"/>
      <c r="F87" s="107"/>
      <c r="G87" s="147"/>
      <c r="H87" s="156"/>
    </row>
    <row r="88" spans="1:8" ht="39.950000000000003" customHeight="1" x14ac:dyDescent="0.2">
      <c r="A88" s="115"/>
      <c r="B88" s="153"/>
      <c r="C88" s="4"/>
      <c r="D88" s="4" t="str">
        <f>IF('Info + taal-langue'!$B$2="Nederlands",'NL+FR'!$A$227,'NL+FR'!$B$227)</f>
        <v>Zaten er tussen de formele en informele verzoeken tot interventie die in de loop van het voorgaande jaar werden geformuleerd klachten die verwezen naar discriminatie?</v>
      </c>
      <c r="E88" s="136"/>
      <c r="F88" s="27"/>
      <c r="G88" s="147"/>
      <c r="H88" s="156"/>
    </row>
    <row r="89" spans="1:8" ht="39.950000000000003" customHeight="1" x14ac:dyDescent="0.2">
      <c r="A89" s="115"/>
      <c r="B89" s="153"/>
      <c r="C89" s="4"/>
      <c r="D89" s="3" t="str">
        <f>IF('Info + taal-langue'!$B$2="Nederlands",'NL+FR'!$A$228,'NL+FR'!$B$228)</f>
        <v>Neen: 0</v>
      </c>
      <c r="E89" s="136"/>
      <c r="F89" s="107">
        <v>0</v>
      </c>
      <c r="G89" s="147"/>
      <c r="H89" s="156"/>
    </row>
    <row r="90" spans="1:8" ht="39.950000000000003" customHeight="1" thickBot="1" x14ac:dyDescent="0.25">
      <c r="A90" s="116"/>
      <c r="B90" s="154"/>
      <c r="C90" s="6"/>
      <c r="D90" s="5" t="str">
        <f>IF('Info + taal-langue'!$B$2="Nederlands",'NL+FR'!$A$229,'NL+FR'!$B$229)</f>
        <v>Ja: 1</v>
      </c>
      <c r="E90" s="137"/>
      <c r="F90" s="108"/>
      <c r="G90" s="148"/>
      <c r="H90" s="157"/>
    </row>
    <row r="91" spans="1:8" ht="39.950000000000003" customHeight="1" x14ac:dyDescent="0.2">
      <c r="A91" s="119" t="str">
        <f>IF('Info + taal-langue'!$B$2="Nederlands",'NL+FR'!$A$132,'NL+FR'!$B$132)</f>
        <v>11. Functioneringsproblemen ten gevolge van middelengebruik op de werkvloer en maatregelen die in dit verband werden genomen</v>
      </c>
      <c r="B91" s="152"/>
      <c r="C91" s="4"/>
      <c r="D91" s="4" t="str">
        <f>IF('Info + taal-langue'!$B$2="Nederlands",'NL+FR'!$A$230,'NL+FR'!$B$230)</f>
        <v>Heeft uw onderneming of afdeling / dienst / departement in de loop van het voorgaande jaar te maken gehad met problemen inzake het gebruik van alcohol, drugs, medicatie, … bij het personeel?</v>
      </c>
      <c r="E91" s="135" t="str">
        <f>IF('Info + taal-langue'!$B$2="Nederlands",'NL+FR'!$A$281,'NL+FR'!$B$281)</f>
        <v>Meer informatie</v>
      </c>
      <c r="F91" s="28"/>
      <c r="G91" s="146">
        <f>SUM(F92+F96)</f>
        <v>0</v>
      </c>
      <c r="H91" s="155" t="str">
        <f>IF('Info + taal-langue'!$B$2="Nederlands",'NL+FR'!$A$138,'NL+FR'!$B$138)</f>
        <v>11. VERSLAVING</v>
      </c>
    </row>
    <row r="92" spans="1:8" ht="39.950000000000003" customHeight="1" x14ac:dyDescent="0.2">
      <c r="A92" s="115"/>
      <c r="B92" s="153"/>
      <c r="C92" s="4"/>
      <c r="D92" s="3" t="str">
        <f>IF('Info + taal-langue'!$B$2="Nederlands",'NL+FR'!$A$231,'NL+FR'!$B$231)</f>
        <v>De onderneming of afdeling / dienst / departement heeft hier geen problemen mee gehad: 0</v>
      </c>
      <c r="E92" s="136"/>
      <c r="F92" s="107">
        <v>0</v>
      </c>
      <c r="G92" s="147"/>
      <c r="H92" s="156"/>
    </row>
    <row r="93" spans="1:8" ht="39.950000000000003" customHeight="1" x14ac:dyDescent="0.2">
      <c r="A93" s="115"/>
      <c r="B93" s="153"/>
      <c r="C93" s="4"/>
      <c r="D93" s="3" t="str">
        <f>IF('Info + taal-langue'!$B$2="Nederlands",'NL+FR'!$A$232,'NL+FR'!$B$232)</f>
        <v>De onderneming of afdeling / dienst / departement heeft hiertegen enkele malen moeten optreden: 1</v>
      </c>
      <c r="E93" s="136"/>
      <c r="F93" s="107"/>
      <c r="G93" s="147"/>
      <c r="H93" s="156"/>
    </row>
    <row r="94" spans="1:8" ht="39.950000000000003" customHeight="1" x14ac:dyDescent="0.2">
      <c r="A94" s="115"/>
      <c r="B94" s="153"/>
      <c r="C94" s="4"/>
      <c r="D94" s="3" t="str">
        <f>IF('Info + taal-langue'!$B$2="Nederlands",'NL+FR'!$A$233,'NL+FR'!$B$233)</f>
        <v>De onderneming of afdeling / dienst / departement werd regelmatig geconfronteerd met deze problematiek: 2</v>
      </c>
      <c r="E94" s="136"/>
      <c r="F94" s="107"/>
      <c r="G94" s="147"/>
      <c r="H94" s="156"/>
    </row>
    <row r="95" spans="1:8" ht="39.950000000000003" customHeight="1" x14ac:dyDescent="0.2">
      <c r="A95" s="115"/>
      <c r="B95" s="153"/>
      <c r="C95" s="4"/>
      <c r="D95" s="4" t="str">
        <f>IF('Info + taal-langue'!$B$2="Nederlands",'NL+FR'!$A$234,'NL+FR'!$B$234)</f>
        <v>Houdt de onderneming rekening met het bestaan van een mogelijke problematiek van middelenmisbruik (alcohol, drugs, medicatie, …) bij het personeel?</v>
      </c>
      <c r="E95" s="136"/>
      <c r="F95" s="27"/>
      <c r="G95" s="147"/>
      <c r="H95" s="156"/>
    </row>
    <row r="96" spans="1:8" ht="39.950000000000003" customHeight="1" x14ac:dyDescent="0.2">
      <c r="A96" s="115"/>
      <c r="B96" s="153"/>
      <c r="C96" s="4"/>
      <c r="D96" s="3" t="str">
        <f>IF('Info + taal-langue'!$B$2="Nederlands",'NL+FR'!$A$235,'NL+FR'!$B$235)</f>
        <v>Er zijn maatregelen (intern beleid alcohol en andere drugs) voorzien voor het geval zich een dergelijk probleem zou voordoen: 0</v>
      </c>
      <c r="E96" s="136"/>
      <c r="F96" s="107">
        <v>0</v>
      </c>
      <c r="G96" s="147"/>
      <c r="H96" s="156"/>
    </row>
    <row r="97" spans="1:8" ht="39.950000000000003" customHeight="1" x14ac:dyDescent="0.2">
      <c r="A97" s="115"/>
      <c r="B97" s="153"/>
      <c r="C97" s="4"/>
      <c r="D97" s="3" t="str">
        <f>IF('Info + taal-langue'!$B$2="Nederlands",'NL+FR'!$A$236,'NL+FR'!$B$236)</f>
        <v>Hoewel er maatregelen voorzien zijn, wordt in het algemeen niet opgetreden wanneer het zou nodig zijn: 1</v>
      </c>
      <c r="E97" s="136"/>
      <c r="F97" s="107"/>
      <c r="G97" s="147"/>
      <c r="H97" s="156"/>
    </row>
    <row r="98" spans="1:8" ht="50.1" customHeight="1" thickBot="1" x14ac:dyDescent="0.25">
      <c r="A98" s="116"/>
      <c r="B98" s="154"/>
      <c r="C98" s="6"/>
      <c r="D98" s="5" t="str">
        <f>IF('Info + taal-langue'!$B$2="Nederlands",'NL+FR'!$A$237,'NL+FR'!$B$237)</f>
        <v>Naar ons weten bestaan er geen maatregelen voor het geval een werknemer zou te kampen hebben met een verslavingsprobleem: 2</v>
      </c>
      <c r="E98" s="137"/>
      <c r="F98" s="108"/>
      <c r="G98" s="148"/>
      <c r="H98" s="157"/>
    </row>
    <row r="99" spans="1:8" ht="42.95" customHeight="1" x14ac:dyDescent="0.2">
      <c r="A99" s="119" t="str">
        <f>IF('Info + taal-langue'!$B$2="Nederlands",'NL+FR'!$A$133,'NL+FR'!$B$133)</f>
        <v>12. Functioneren van de preventiedienst of van de persoon/personen met een opdracht op het vlak van de werkgebonden 
psychosociale risico’s</v>
      </c>
      <c r="B99" s="152"/>
      <c r="C99" s="4"/>
      <c r="D99" s="67" t="str">
        <f>IF('Info + taal-langue'!$B$2="Nederlands",'NL+FR'!$A$238,'NL+FR'!$B$238)</f>
        <v>Wordt de problematiek van de psychosociale belasting van de werknemers aangepakt via concrete acties op het terrein die ingekaderd zijn in een lange-termijnbeleid?</v>
      </c>
      <c r="E99" s="132" t="str">
        <f>IF('Info + taal-langue'!$B$2="Nederlands",'NL+FR'!$A$281,'NL+FR'!$B$281)</f>
        <v>Meer informatie</v>
      </c>
      <c r="F99" s="28"/>
      <c r="G99" s="146">
        <f>SUM(F100)</f>
        <v>0</v>
      </c>
      <c r="H99" s="155" t="str">
        <f>IF('Info + taal-langue'!$B$2="Nederlands",'NL+FR'!$A$140,'NL+FR'!$B$140)</f>
        <v>13. PREVENTIEDIENST PSY</v>
      </c>
    </row>
    <row r="100" spans="1:8" ht="48.95" customHeight="1" x14ac:dyDescent="0.2">
      <c r="A100" s="115"/>
      <c r="B100" s="153"/>
      <c r="C100" s="4"/>
      <c r="D100" s="33" t="str">
        <f>IF('Info + taal-langue'!$B$2="Nederlands",'NL+FR'!$A$239,'NL+FR'!$B$239)</f>
        <v>Er is één persoon of dienst die verantwoordelijk is voor deze problematiek. Deze wordt ondersteund door een werkgroep die 
acties op lange termijn aanstuurt: 0</v>
      </c>
      <c r="E100" s="133"/>
      <c r="F100" s="107">
        <v>0</v>
      </c>
      <c r="G100" s="147"/>
      <c r="H100" s="156"/>
    </row>
    <row r="101" spans="1:8" ht="39.950000000000003" customHeight="1" x14ac:dyDescent="0.2">
      <c r="A101" s="115"/>
      <c r="B101" s="153"/>
      <c r="C101" s="4"/>
      <c r="D101" s="33" t="str">
        <f>IF('Info + taal-langue'!$B$2="Nederlands",'NL+FR'!$A$240,'NL+FR'!$B$240)</f>
        <v>Er is één persoon of dienst die verantwoordelijk is voor deze problematiek; deze onderneemt regelmatig acties op dit vlak: 1</v>
      </c>
      <c r="E101" s="133"/>
      <c r="F101" s="107"/>
      <c r="G101" s="147"/>
      <c r="H101" s="156"/>
    </row>
    <row r="102" spans="1:8" ht="39.950000000000003" customHeight="1" x14ac:dyDescent="0.2">
      <c r="A102" s="115"/>
      <c r="B102" s="153"/>
      <c r="C102" s="4"/>
      <c r="D102" s="33" t="str">
        <f>IF('Info + taal-langue'!$B$2="Nederlands",'NL+FR'!$A$241,'NL+FR'!$B$241)</f>
        <v>Eén of meerdere personen zijn daar regelmatig mee bezig, maar tot nog toe heeft dat niet geleid tot acties op de langere termijn: 2</v>
      </c>
      <c r="E102" s="133"/>
      <c r="F102" s="107"/>
      <c r="G102" s="147"/>
      <c r="H102" s="156"/>
    </row>
    <row r="103" spans="1:8" ht="42" customHeight="1" x14ac:dyDescent="0.2">
      <c r="A103" s="115"/>
      <c r="B103" s="153"/>
      <c r="C103" s="4"/>
      <c r="D103" s="33" t="str">
        <f>IF('Info + taal-langue'!$B$2="Nederlands",'NL+FR'!$A$242,'NL+FR'!$B$242)</f>
        <v>Meerdere personen zijn daar soms wel mee bezig maar het gebeurt allemaal weinig gecoördineerd en resultaatsgericht: 3</v>
      </c>
      <c r="E103" s="133"/>
      <c r="F103" s="107"/>
      <c r="G103" s="147"/>
      <c r="H103" s="156"/>
    </row>
    <row r="104" spans="1:8" ht="39.950000000000003" customHeight="1" thickBot="1" x14ac:dyDescent="0.25">
      <c r="A104" s="116"/>
      <c r="B104" s="154"/>
      <c r="C104" s="6"/>
      <c r="D104" s="60" t="str">
        <f>IF('Info + taal-langue'!$B$2="Nederlands",'NL+FR'!$A$243,'NL+FR'!$B$243)</f>
        <v>Niemand houdt zich hiermee duidelijk bezig: 4</v>
      </c>
      <c r="E104" s="134"/>
      <c r="F104" s="108"/>
      <c r="G104" s="148"/>
      <c r="H104" s="157"/>
    </row>
    <row r="105" spans="1:8" ht="80.099999999999994" customHeight="1" x14ac:dyDescent="0.2">
      <c r="A105" s="119" t="str">
        <f>IF('Info + taal-langue'!$B$2="Nederlands",'NL+FR'!$A$134,'NL+FR'!$B$134)</f>
        <v>13. Sociaal overleg rond de psychosociale risico’s</v>
      </c>
      <c r="B105" s="152"/>
      <c r="C105" s="4"/>
      <c r="D105" s="4" t="str">
        <f>IF('Info + taal-langue'!$B$2="Nederlands",'NL+FR'!$A$244,'NL+FR'!$B$244)</f>
        <v>In welke mate worden de psychosociale risico’s en de maatregelen die op dit vlak worden overwogen besproken in de schoot van de vergaderingen van het CPBW, de ondernemingsraad of de syndicale delegatie? Indien geen van deze drie instanties bestaan: in welke mate komt deze problematiek aan bod in de diverse vergaderingen met de werknemers?</v>
      </c>
      <c r="E105" s="135" t="str">
        <f>IF('Info + taal-langue'!$B$2="Nederlands",'NL+FR'!$A$281,'NL+FR'!$B$281)</f>
        <v>Meer informatie</v>
      </c>
      <c r="F105" s="28"/>
      <c r="G105" s="146">
        <f>SUM(F106,F110)</f>
        <v>0</v>
      </c>
      <c r="H105" s="155" t="str">
        <f>IF('Info + taal-langue'!$B$2="Nederlands",'NL+FR'!$A$139,'NL+FR'!$B$139)</f>
        <v>12. SOCIAAL OVERLEG PSY</v>
      </c>
    </row>
    <row r="106" spans="1:8" ht="39.950000000000003" customHeight="1" x14ac:dyDescent="0.2">
      <c r="A106" s="115"/>
      <c r="B106" s="153"/>
      <c r="C106" s="4"/>
      <c r="D106" s="3" t="str">
        <f>IF('Info + taal-langue'!$B$2="Nederlands",'NL+FR'!$A$245,'NL+FR'!$B$245)</f>
        <v>Regelmatig: 0</v>
      </c>
      <c r="E106" s="136"/>
      <c r="F106" s="107">
        <v>0</v>
      </c>
      <c r="G106" s="147"/>
      <c r="H106" s="156"/>
    </row>
    <row r="107" spans="1:8" ht="39.950000000000003" customHeight="1" x14ac:dyDescent="0.2">
      <c r="A107" s="115"/>
      <c r="B107" s="153"/>
      <c r="C107" s="4"/>
      <c r="D107" s="3" t="str">
        <f>IF('Info + taal-langue'!$B$2="Nederlands",'NL+FR'!$A$246,'NL+FR'!$B$246)</f>
        <v>Af en toe: 1</v>
      </c>
      <c r="E107" s="136"/>
      <c r="F107" s="107"/>
      <c r="G107" s="147"/>
      <c r="H107" s="156"/>
    </row>
    <row r="108" spans="1:8" ht="39.950000000000003" customHeight="1" x14ac:dyDescent="0.2">
      <c r="A108" s="115"/>
      <c r="B108" s="153"/>
      <c r="C108" s="4"/>
      <c r="D108" s="3" t="str">
        <f>IF('Info + taal-langue'!$B$2="Nederlands",'NL+FR'!$A$247,'NL+FR'!$B$247)</f>
        <v>Zelden of nooit: 2</v>
      </c>
      <c r="E108" s="136"/>
      <c r="F108" s="107"/>
      <c r="G108" s="147"/>
      <c r="H108" s="156"/>
    </row>
    <row r="109" spans="1:8" ht="39.950000000000003" customHeight="1" x14ac:dyDescent="0.2">
      <c r="A109" s="115"/>
      <c r="B109" s="153"/>
      <c r="C109" s="4"/>
      <c r="D109" s="4" t="str">
        <f>IF('Info + taal-langue'!$B$2="Nederlands",'NL+FR'!$A$248,'NL+FR'!$B$248)</f>
        <v>In welke mate komt de problematiek van de psychosociale risico’s op de agenda van deze vergaderingen?</v>
      </c>
      <c r="E109" s="136"/>
      <c r="F109" s="29"/>
      <c r="G109" s="147"/>
      <c r="H109" s="156"/>
    </row>
    <row r="110" spans="1:8" ht="39.950000000000003" customHeight="1" x14ac:dyDescent="0.2">
      <c r="A110" s="115"/>
      <c r="B110" s="153"/>
      <c r="C110" s="4"/>
      <c r="D110" s="3" t="str">
        <f>IF('Info + taal-langue'!$B$2="Nederlands",'NL+FR'!$A$249,'NL+FR'!$B$249)</f>
        <v>We gaan het daar de komende maanden zeker over hebben: 0</v>
      </c>
      <c r="E110" s="136"/>
      <c r="F110" s="107">
        <v>0</v>
      </c>
      <c r="G110" s="147"/>
      <c r="H110" s="156"/>
    </row>
    <row r="111" spans="1:8" ht="39.950000000000003" customHeight="1" thickBot="1" x14ac:dyDescent="0.25">
      <c r="A111" s="116"/>
      <c r="B111" s="154"/>
      <c r="C111" s="6"/>
      <c r="D111" s="5" t="str">
        <f>IF('Info + taal-langue'!$B$2="Nederlands",'NL+FR'!$A$250,'NL+FR'!$B$250)</f>
        <v>Het is momenteel niet voorzien dat we hierover gaan praten: 1</v>
      </c>
      <c r="E111" s="137"/>
      <c r="F111" s="108"/>
      <c r="G111" s="148"/>
      <c r="H111" s="157"/>
    </row>
    <row r="112" spans="1:8" ht="60.95" customHeight="1" x14ac:dyDescent="0.2">
      <c r="A112" s="119" t="str">
        <f>IF('Info + taal-langue'!$B$2="Nederlands",'NL+FR'!$A$135,'NL+FR'!$B$135)</f>
        <v>14. Opleidingen en sensibiliserende acties met betrekking tot de psychosociale risico’s</v>
      </c>
      <c r="B112" s="152"/>
      <c r="C112" s="4"/>
      <c r="D112" s="4" t="str">
        <f>IF('Info + taal-langue'!$B$2="Nederlands",'NL+FR'!$A$251,'NL+FR'!$B$251)</f>
        <v>Hebben de werknemers van uw onderneming of afdeling / dienst / departement opleidingen kunnen volgen of werden zij benaderd door middel van sensibiliserende acties die rechtstreeks of onrechtstreeks verwijzen naar de psychosociale risico’s?</v>
      </c>
      <c r="E112" s="135" t="str">
        <f>IF('Info + taal-langue'!$B$2="Nederlands",'NL+FR'!$A$281,'NL+FR'!$B$281)</f>
        <v>Meer informatie</v>
      </c>
      <c r="F112" s="28"/>
      <c r="G112" s="146">
        <f>SUM(F113+F119)</f>
        <v>0</v>
      </c>
      <c r="H112" s="155" t="str">
        <f>IF('Info + taal-langue'!$B$2="Nederlands",'NL+FR'!$A$141,'NL+FR'!$B$141)</f>
        <v>14. OPLEIDINGEN PSY</v>
      </c>
    </row>
    <row r="113" spans="1:8" ht="39.950000000000003" customHeight="1" x14ac:dyDescent="0.2">
      <c r="A113" s="115"/>
      <c r="B113" s="153"/>
      <c r="C113" s="4"/>
      <c r="D113" s="3" t="str">
        <f>IF('Info + taal-langue'!$B$2="Nederlands",'NL+FR'!$A$252,'NL+FR'!$B$252)</f>
        <v>Ja, dergelijke acties worden regelmatig georganiseerd: 0</v>
      </c>
      <c r="E113" s="136"/>
      <c r="F113" s="107">
        <v>0</v>
      </c>
      <c r="G113" s="147"/>
      <c r="H113" s="156"/>
    </row>
    <row r="114" spans="1:8" ht="39.950000000000003" customHeight="1" x14ac:dyDescent="0.2">
      <c r="A114" s="115"/>
      <c r="B114" s="153"/>
      <c r="C114" s="4"/>
      <c r="D114" s="3" t="str">
        <f t="array" ref="D114">IF('Info + taal-langue'!$B$2="Nederlands",'NL+FR'!$A$253,'NL+FR'!$B$253)</f>
        <v>Die dingen werden wel eens georganiseerd, maar er zit geen echte systematiek in: 1</v>
      </c>
      <c r="E114" s="136"/>
      <c r="F114" s="107"/>
      <c r="G114" s="147"/>
      <c r="H114" s="156"/>
    </row>
    <row r="115" spans="1:8" ht="39.950000000000003" customHeight="1" x14ac:dyDescent="0.2">
      <c r="A115" s="115"/>
      <c r="B115" s="153"/>
      <c r="C115" s="4"/>
      <c r="D115" s="3" t="str">
        <f>IF('Info + taal-langue'!$B$2="Nederlands",'NL+FR'!$A$254,'NL+FR'!$B$254)</f>
        <v>Dit is ooit één keer gebeurd, nog niet zo lang geleden: 2</v>
      </c>
      <c r="E115" s="136"/>
      <c r="F115" s="107"/>
      <c r="G115" s="147"/>
      <c r="H115" s="156"/>
    </row>
    <row r="116" spans="1:8" ht="39.950000000000003" customHeight="1" x14ac:dyDescent="0.2">
      <c r="A116" s="115"/>
      <c r="B116" s="153"/>
      <c r="C116" s="4"/>
      <c r="D116" s="3" t="str">
        <f>IF('Info + taal-langue'!$B$2="Nederlands",'NL+FR'!$A$255,'NL+FR'!$B$255)</f>
        <v>Dit is ooit één keer gebeurd, maar dat is toch al meer dan een paar jaar geleden: 3</v>
      </c>
      <c r="E116" s="136"/>
      <c r="F116" s="107"/>
      <c r="G116" s="147"/>
      <c r="H116" s="156"/>
    </row>
    <row r="117" spans="1:8" ht="39.950000000000003" customHeight="1" x14ac:dyDescent="0.2">
      <c r="A117" s="115"/>
      <c r="B117" s="153"/>
      <c r="C117" s="4"/>
      <c r="D117" s="3" t="str">
        <f>IF('Info + taal-langue'!$B$2="Nederlands",'NL+FR'!$A$256,'NL+FR'!$B$256)</f>
        <v>Neen, van dit soort acties is nog nooit sprake geweest in onze onderneming: 4</v>
      </c>
      <c r="E117" s="136"/>
      <c r="F117" s="107"/>
      <c r="G117" s="147"/>
      <c r="H117" s="156"/>
    </row>
    <row r="118" spans="1:8" ht="39.950000000000003" customHeight="1" x14ac:dyDescent="0.2">
      <c r="A118" s="115"/>
      <c r="B118" s="153"/>
      <c r="C118" s="4"/>
      <c r="D118" s="4" t="str">
        <f>IF('Info + taal-langue'!$B$2="Nederlands",'NL+FR'!$A$257,'NL+FR'!$B$257)</f>
        <v>Worden de leden van de hiërarchische lijn gesensibiliseerd over de problematiek van de psychosociale risico’s?</v>
      </c>
      <c r="E118" s="136"/>
      <c r="F118" s="29"/>
      <c r="G118" s="147"/>
      <c r="H118" s="156"/>
    </row>
    <row r="119" spans="1:8" ht="39.950000000000003" customHeight="1" x14ac:dyDescent="0.2">
      <c r="A119" s="115"/>
      <c r="B119" s="153"/>
      <c r="C119" s="4"/>
      <c r="D119" s="3" t="str">
        <f>IF('Info + taal-langue'!$B$2="Nederlands",'NL+FR'!$A$258,'NL+FR'!$B$258)</f>
        <v>Hierover werden er al opleidingen georganiseerd. Deze worden bovendien regelmatig herhaald: 0</v>
      </c>
      <c r="E119" s="136"/>
      <c r="F119" s="107">
        <v>0</v>
      </c>
      <c r="G119" s="147"/>
      <c r="H119" s="156"/>
    </row>
    <row r="120" spans="1:8" ht="39.950000000000003" customHeight="1" x14ac:dyDescent="0.2">
      <c r="A120" s="115"/>
      <c r="B120" s="153"/>
      <c r="C120" s="4"/>
      <c r="D120" s="3" t="str">
        <f>IF('Info + taal-langue'!$B$2="Nederlands",'NL+FR'!$A$259,'NL+FR'!$B$259)</f>
        <v>Binnenkort wordt hierover een opleidingssessie georganiseerd: 1</v>
      </c>
      <c r="E120" s="136"/>
      <c r="F120" s="107"/>
      <c r="G120" s="147"/>
      <c r="H120" s="156"/>
    </row>
    <row r="121" spans="1:8" ht="39.950000000000003" customHeight="1" thickBot="1" x14ac:dyDescent="0.25">
      <c r="A121" s="116"/>
      <c r="B121" s="154"/>
      <c r="C121" s="6"/>
      <c r="D121" s="5" t="str">
        <f>IF('Info + taal-langue'!$B$2="Nederlands",'NL+FR'!$A$260,'NL+FR'!$B$260)</f>
        <v>Er is nooit sprake van geweest om zo’n opleiding voor de leden van de hiërarchische lijn te organiseren: 2</v>
      </c>
      <c r="E121" s="137"/>
      <c r="F121" s="108"/>
      <c r="G121" s="148"/>
      <c r="H121" s="157"/>
    </row>
    <row r="122" spans="1:8" ht="42.95" customHeight="1" x14ac:dyDescent="0.2">
      <c r="A122" s="119" t="str">
        <f>IF('Info + taal-langue'!$B$2="Nederlands",'NL+FR'!$A$136,'NL+FR'!$B$136)</f>
        <v>15. Bestaan van een actieplan ter bestrijding van de psychosociale risico’s</v>
      </c>
      <c r="B122" s="152"/>
      <c r="C122" s="34"/>
      <c r="D122" s="4" t="str">
        <f>IF('Info + taal-langue'!$B$2="Nederlands",'NL+FR'!$A$261,'NL+FR'!$B$261)</f>
        <v>Bestaat er een actieplan met betrekking tot de voorkoming en bestrijding van psychosociale risico’s waarvan de uitvoering wordt opgevolgd?</v>
      </c>
      <c r="E122" s="135" t="str">
        <f>IF('Info + taal-langue'!$B$2="Nederlands",'NL+FR'!$A$281,'NL+FR'!$B$281)</f>
        <v>Meer informatie</v>
      </c>
      <c r="F122" s="28"/>
      <c r="G122" s="146">
        <f>F123</f>
        <v>0</v>
      </c>
      <c r="H122" s="155" t="str">
        <f>IF('Info + taal-langue'!$B$2="Nederlands",'NL+FR'!$A$142,'NL+FR'!$B$142)</f>
        <v>15. ACTIEPLAN PSY</v>
      </c>
    </row>
    <row r="123" spans="1:8" ht="39.950000000000003" customHeight="1" x14ac:dyDescent="0.2">
      <c r="A123" s="115"/>
      <c r="B123" s="153"/>
      <c r="C123" s="4"/>
      <c r="D123" s="3" t="str">
        <f>IF('Info + taal-langue'!$B$2="Nederlands",'NL+FR'!$A$262,'NL+FR'!$B$262)</f>
        <v>Een dergelijk actieplan bestaat. Het leidt tot acties, waarvan de uitvoering wordt opgevolgd: 0</v>
      </c>
      <c r="E123" s="136"/>
      <c r="F123" s="107">
        <v>0</v>
      </c>
      <c r="G123" s="147"/>
      <c r="H123" s="156"/>
    </row>
    <row r="124" spans="1:8" ht="39.950000000000003" customHeight="1" x14ac:dyDescent="0.2">
      <c r="A124" s="115"/>
      <c r="B124" s="153"/>
      <c r="C124" s="4"/>
      <c r="D124" s="3" t="str">
        <f>IF('Info + taal-langue'!$B$2="Nederlands",'NL+FR'!$A$263,'NL+FR'!$B$263)</f>
        <v>Een dergelijk actieplan werd uitgewerkt maar de uitvoering ervan wordt niet echt opgevolgd: 1</v>
      </c>
      <c r="E124" s="136"/>
      <c r="F124" s="107"/>
      <c r="G124" s="147"/>
      <c r="H124" s="156"/>
    </row>
    <row r="125" spans="1:8" ht="45.95" customHeight="1" x14ac:dyDescent="0.2">
      <c r="A125" s="115"/>
      <c r="B125" s="153"/>
      <c r="C125" s="4"/>
      <c r="D125" s="3" t="str">
        <f>IF('Info + taal-langue'!$B$2="Nederlands",'NL+FR'!$A$264,'NL+FR'!$B$264)</f>
        <v>Er bestaat geen actieplan ter bestrijding van de psychosociale risico’s, hoewel er wel een risicoanalyse op dit vlak werd uitgevoerd: 2</v>
      </c>
      <c r="E125" s="136"/>
      <c r="F125" s="107"/>
      <c r="G125" s="147"/>
      <c r="H125" s="156"/>
    </row>
    <row r="126" spans="1:8" ht="53.1" customHeight="1" thickBot="1" x14ac:dyDescent="0.25">
      <c r="A126" s="116"/>
      <c r="B126" s="154"/>
      <c r="C126" s="6"/>
      <c r="D126" s="3" t="str">
        <f t="array" ref="D126">IF('Info + taal-langue'!$B$2="Nederlands",'NL+FR'!$A$265,'NL+FR'!$B$265)</f>
        <v>Er bestaat geen actieplan ter bestrijding van de psychosociale risico’s in de onderneming en er werd in de loop van de laatste jaren ook geen risicoanalyse op dit vlak uitgevoerd: 3</v>
      </c>
      <c r="E126" s="137"/>
      <c r="F126" s="107"/>
      <c r="G126" s="147"/>
      <c r="H126" s="157"/>
    </row>
    <row r="127" spans="1:8" ht="39.950000000000003" customHeight="1" thickBot="1" x14ac:dyDescent="0.25">
      <c r="D127" s="7" t="str">
        <f>IF('Info + taal-langue'!$B$2="Nederlands",'NL+FR'!$A$59,'NL+FR'!$B$59)</f>
        <v>TOTAALSCORE</v>
      </c>
      <c r="E127" s="31"/>
      <c r="F127" s="8"/>
      <c r="G127" s="59">
        <f>SUM(G4:G126)</f>
        <v>0</v>
      </c>
    </row>
    <row r="128" spans="1:8" ht="39.950000000000003" customHeight="1" thickBot="1" x14ac:dyDescent="0.25"/>
    <row r="129" spans="7:9" ht="40.35" customHeight="1" thickBot="1" x14ac:dyDescent="0.25">
      <c r="G129" s="20" t="str">
        <f>IF('Info + taal-langue'!$B$2="Nederlands",'NL+FR'!$A$266,'NL+FR'!$B$266)</f>
        <v xml:space="preserve">Van 0 tot 19: </v>
      </c>
      <c r="H129" s="21" t="str">
        <f>IF('Info + taal-langue'!$B$2="Nederlands",'NL+FR'!$A$268,'NL+FR'!$B$268)</f>
        <v>Van 20 tot 39:</v>
      </c>
      <c r="I129" s="22" t="str">
        <f>IF('Info + taal-langue'!$B$2="Nederlands",'NL+FR'!$A$270,'NL+FR'!$B$270)</f>
        <v>Van 40 tot 65:</v>
      </c>
    </row>
    <row r="130" spans="7:9" ht="210" customHeight="1" thickBot="1" x14ac:dyDescent="0.25">
      <c r="G130" s="23" t="str">
        <f>IF('Info + taal-langue'!$B$2="Nederlands",'NL+FR'!$A$267,'NL+FR'!$B$267)</f>
        <v>U zit in het groen. Blijf evenwel de evolutie van de indicatoren opvolgen. Indien u 1 of 2 Knipperlichten heeft, besteed hier dan prioritair aandacht aan. Aan het voorkomen van psychosociale risico’s moet er elke dag gewerkt worden. Wij raden u aan om 
volgend jaar deze tabel opnieuw in te vullen.</v>
      </c>
      <c r="H130" s="24" t="str">
        <f>IF('Info + taal-langue'!$B$2="Nederlands",'NL+FR'!$A$269,'NL+FR'!$B$269)</f>
        <v>U zit in het oranje. Wij raden u aan om de “Gids voor de preventie van psychosociale risico’s op het werk” (raadpleegbaar via https://www.werk.belgie.be/nl/publicaties/gids-voor-de-preventie-van-psychosociale-risicos-op-het-werk) te lezen, een grondige risicoanalyse op dit vlak uit te voeren en een actieplan uit te werken. Schenk daarbij vooral aandacht aan de problematische Knipperlichten. 
Vergeet niet deze tabel volgend jaar opnieuw in te vullen!</v>
      </c>
      <c r="I130" s="25" t="str">
        <f>IF('Info + taal-langue'!$B$2="Nederlands",'NL+FR'!$A$271,'NL+FR'!$B$271)</f>
        <v>U zit in het rood. Het is hoog tijd om de “Gids voor de preventie van psychosociale risico’s” (raadpleegbaar via https://www.werk.belgie.be/nl/publicaties/gids-voor-de-preventie-van-psychosociale-risicos-op-het-werk) door te nemen en een grondige analyse uit te voeren op het vlak van de psychosociale risico’s! 
Het is belangrijk hieraan een actieplan te verbinden. Wij raden u aan om u in deze problematiek te laten bijstaan door deskundige personen, zoals een preventieadviseur-psychosociale aspecten, de arbeidsarts of andere deskundigen. U kan gebruik maken van de instrumenten die aangeboden worden op de website van FOD Werkgelegenheid, Arbeid en Sociaal Overleg.
www.werk.belgie.be</v>
      </c>
    </row>
  </sheetData>
  <mergeCells count="120">
    <mergeCell ref="G1:G3"/>
    <mergeCell ref="H1:H3"/>
    <mergeCell ref="A4:A11"/>
    <mergeCell ref="C4:C11"/>
    <mergeCell ref="E4:E11"/>
    <mergeCell ref="G4:G11"/>
    <mergeCell ref="H4:H11"/>
    <mergeCell ref="B5:B11"/>
    <mergeCell ref="F5:F7"/>
    <mergeCell ref="F9:F11"/>
    <mergeCell ref="A12:A23"/>
    <mergeCell ref="B12:B19"/>
    <mergeCell ref="C12:C19"/>
    <mergeCell ref="E12:E23"/>
    <mergeCell ref="A1:A3"/>
    <mergeCell ref="B1:B3"/>
    <mergeCell ref="D1:D3"/>
    <mergeCell ref="A24:A31"/>
    <mergeCell ref="B24:B31"/>
    <mergeCell ref="C24:C31"/>
    <mergeCell ref="E24:E31"/>
    <mergeCell ref="G24:G31"/>
    <mergeCell ref="H24:H31"/>
    <mergeCell ref="F25:F27"/>
    <mergeCell ref="F29:F31"/>
    <mergeCell ref="G12:G23"/>
    <mergeCell ref="H12:H23"/>
    <mergeCell ref="F13:F15"/>
    <mergeCell ref="F17:F19"/>
    <mergeCell ref="B20:B23"/>
    <mergeCell ref="C20:C23"/>
    <mergeCell ref="F21:F23"/>
    <mergeCell ref="A48:A51"/>
    <mergeCell ref="B48:B51"/>
    <mergeCell ref="C48:C51"/>
    <mergeCell ref="E48:E51"/>
    <mergeCell ref="G48:G51"/>
    <mergeCell ref="H48:H51"/>
    <mergeCell ref="F49:F51"/>
    <mergeCell ref="A32:A47"/>
    <mergeCell ref="B32:B47"/>
    <mergeCell ref="C32:C47"/>
    <mergeCell ref="E32:E47"/>
    <mergeCell ref="G32:G47"/>
    <mergeCell ref="H32:H47"/>
    <mergeCell ref="F33:F35"/>
    <mergeCell ref="F37:F39"/>
    <mergeCell ref="F41:F43"/>
    <mergeCell ref="F45:F47"/>
    <mergeCell ref="A57:A65"/>
    <mergeCell ref="B57:B65"/>
    <mergeCell ref="C57:C65"/>
    <mergeCell ref="E57:E65"/>
    <mergeCell ref="G57:G65"/>
    <mergeCell ref="H57:H65"/>
    <mergeCell ref="F58:F61"/>
    <mergeCell ref="F63:F65"/>
    <mergeCell ref="A52:A56"/>
    <mergeCell ref="B52:B56"/>
    <mergeCell ref="C52:C56"/>
    <mergeCell ref="E52:E56"/>
    <mergeCell ref="G52:G56"/>
    <mergeCell ref="H52:H56"/>
    <mergeCell ref="F53:F56"/>
    <mergeCell ref="A76:A83"/>
    <mergeCell ref="B76:B83"/>
    <mergeCell ref="C76:C83"/>
    <mergeCell ref="E76:E83"/>
    <mergeCell ref="G76:G83"/>
    <mergeCell ref="H76:H83"/>
    <mergeCell ref="F77:F79"/>
    <mergeCell ref="F81:F83"/>
    <mergeCell ref="A66:A75"/>
    <mergeCell ref="B66:B75"/>
    <mergeCell ref="C66:C75"/>
    <mergeCell ref="E66:E75"/>
    <mergeCell ref="G66:G75"/>
    <mergeCell ref="H66:H75"/>
    <mergeCell ref="F67:F70"/>
    <mergeCell ref="F72:F75"/>
    <mergeCell ref="A91:A98"/>
    <mergeCell ref="B91:B98"/>
    <mergeCell ref="E91:E98"/>
    <mergeCell ref="G91:G98"/>
    <mergeCell ref="H91:H98"/>
    <mergeCell ref="F92:F94"/>
    <mergeCell ref="F96:F98"/>
    <mergeCell ref="A84:A90"/>
    <mergeCell ref="B84:B90"/>
    <mergeCell ref="E84:E90"/>
    <mergeCell ref="G84:G90"/>
    <mergeCell ref="H84:H90"/>
    <mergeCell ref="F85:F87"/>
    <mergeCell ref="F89:F90"/>
    <mergeCell ref="A105:A111"/>
    <mergeCell ref="B105:B111"/>
    <mergeCell ref="E105:E111"/>
    <mergeCell ref="G105:G111"/>
    <mergeCell ref="H105:H111"/>
    <mergeCell ref="F106:F108"/>
    <mergeCell ref="F110:F111"/>
    <mergeCell ref="A99:A104"/>
    <mergeCell ref="B99:B104"/>
    <mergeCell ref="E99:E104"/>
    <mergeCell ref="G99:G104"/>
    <mergeCell ref="H99:H104"/>
    <mergeCell ref="F100:F104"/>
    <mergeCell ref="A122:A126"/>
    <mergeCell ref="B122:B126"/>
    <mergeCell ref="E122:E126"/>
    <mergeCell ref="G122:G126"/>
    <mergeCell ref="H122:H126"/>
    <mergeCell ref="F123:F126"/>
    <mergeCell ref="A112:A121"/>
    <mergeCell ref="B112:B121"/>
    <mergeCell ref="E112:E121"/>
    <mergeCell ref="G112:G121"/>
    <mergeCell ref="H112:H121"/>
    <mergeCell ref="F113:F117"/>
    <mergeCell ref="F119:F121"/>
  </mergeCells>
  <conditionalFormatting sqref="G127">
    <cfRule type="cellIs" dxfId="52" priority="1" operator="greaterThanOrEqual">
      <formula>40</formula>
    </cfRule>
    <cfRule type="cellIs" dxfId="51" priority="2" operator="between">
      <formula>20</formula>
      <formula>39</formula>
    </cfRule>
    <cfRule type="cellIs" dxfId="50" priority="3" operator="lessThanOrEqual">
      <formula>19</formula>
    </cfRule>
    <cfRule type="cellIs" dxfId="49" priority="4" operator="between">
      <formula>19</formula>
      <formula>40</formula>
    </cfRule>
    <cfRule type="cellIs" dxfId="48" priority="5" operator="greaterThan">
      <formula>39</formula>
    </cfRule>
    <cfRule type="cellIs" dxfId="47" priority="6" operator="lessThan">
      <formula>20</formula>
    </cfRule>
    <cfRule type="colorScale" priority="7">
      <colorScale>
        <cfvo type="num" val="0"/>
        <cfvo type="num" val="65"/>
        <color rgb="FFFF7128"/>
        <color rgb="FFFFEF9C"/>
      </colorScale>
    </cfRule>
    <cfRule type="aboveAverage" dxfId="46" priority="8" aboveAverage="0"/>
    <cfRule type="colorScale" priority="9">
      <colorScale>
        <cfvo type="min"/>
        <cfvo type="percentile" val="50"/>
        <cfvo type="max"/>
        <color rgb="FFF8696B"/>
        <color rgb="FFFFEB84"/>
        <color rgb="FF63BE7B"/>
      </colorScale>
    </cfRule>
  </conditionalFormatting>
  <hyperlinks>
    <hyperlink ref="E4" location="Interpretation!A2" display="Interpretation!A2"/>
    <hyperlink ref="E5" location="Interpretation!A2" display="Interpretation!A2"/>
    <hyperlink ref="E6" location="Interpretation!A2" display="Interpretation!A2"/>
    <hyperlink ref="E7" location="Interpretation!A2" display="Interpretation!A2"/>
    <hyperlink ref="E8" location="Interpretation!A2" display="Interpretation!A2"/>
    <hyperlink ref="E9" location="Interpretation!A2" display="Interpretation!A2"/>
    <hyperlink ref="E10" location="Interpretation!A2" display="Interpretation!A2"/>
    <hyperlink ref="E11" location="Interpretation!A2" display="Interpretation!A2"/>
    <hyperlink ref="E12" location="Interpretation!A3" display="Interpretation!A3"/>
    <hyperlink ref="E13" location="Interpretation!A3" display="Interpretation!A3"/>
    <hyperlink ref="E14" location="Interpretation!A3" display="Interpretation!A3"/>
    <hyperlink ref="E15" location="Interpretation!A3" display="Interpretation!A3"/>
    <hyperlink ref="E16" location="Interpretation!A3" display="Interpretation!A3"/>
    <hyperlink ref="E17" location="Interpretation!A3" display="Interpretation!A3"/>
    <hyperlink ref="E18" location="Interpretation!A3" display="Interpretation!A3"/>
    <hyperlink ref="E19" location="Interpretation!A3" display="Interpretation!A3"/>
    <hyperlink ref="E20" location="Interpretation!A3" display="Interpretation!A3"/>
    <hyperlink ref="E21" location="Interpretation!A3" display="Interpretation!A3"/>
    <hyperlink ref="E22" location="Interpretation!A3" display="Interpretation!A3"/>
    <hyperlink ref="E23" location="Interpretation!A3" display="Interpretation!A3"/>
    <hyperlink ref="E24" location="Interpretation!A5" display="Interpretation!A5"/>
    <hyperlink ref="E25" location="Interpretation!A5" display="Interpretation!A5"/>
    <hyperlink ref="E26" location="Interpretation!A5" display="Interpretation!A5"/>
    <hyperlink ref="E27" location="Interpretation!A5" display="Interpretation!A5"/>
    <hyperlink ref="E28" location="Interpretation!A5" display="Interpretation!A5"/>
    <hyperlink ref="E29" location="Interpretation!A5" display="Interpretation!A5"/>
    <hyperlink ref="E30" location="Interpretation!A5" display="Interpretation!A5"/>
    <hyperlink ref="E31" location="Interpretation!A5" display="Interpretation!A5"/>
    <hyperlink ref="E32" location="Interpretation!A6" display="Interpretation!A6"/>
    <hyperlink ref="E33" location="Interpretation!A6" display="Interpretation!A6"/>
    <hyperlink ref="E34" location="Interpretation!A6" display="Interpretation!A6"/>
    <hyperlink ref="E35" location="Interpretation!A6" display="Interpretation!A6"/>
    <hyperlink ref="E36" location="Interpretation!A6" display="Interpretation!A6"/>
    <hyperlink ref="E37" location="Interpretation!A6" display="Interpretation!A6"/>
    <hyperlink ref="E38" location="Interpretation!A6" display="Interpretation!A6"/>
    <hyperlink ref="E39" location="Interpretation!A6" display="Interpretation!A6"/>
    <hyperlink ref="E40" location="Interpretation!A6" display="Interpretation!A6"/>
    <hyperlink ref="E41" location="Interpretation!A6" display="Interpretation!A6"/>
    <hyperlink ref="E42" location="Interpretation!A6" display="Interpretation!A6"/>
    <hyperlink ref="E43" location="Interpretation!A6" display="Interpretation!A6"/>
    <hyperlink ref="E44" location="Interpretation!A6" display="Interpretation!A6"/>
    <hyperlink ref="E45" location="Interpretation!A6" display="Interpretation!A6"/>
    <hyperlink ref="E46" location="Interpretation!A6" display="Interpretation!A6"/>
    <hyperlink ref="E47" location="Interpretation!A6" display="Interpretation!A6"/>
    <hyperlink ref="E48" location="Interpretation!A8" display="Interpretation!A8"/>
    <hyperlink ref="E49" location="Interpretation!A8" display="Interpretation!A8"/>
    <hyperlink ref="E50" location="Interpretation!A8" display="Interpretation!A8"/>
    <hyperlink ref="E51" location="Interpretation!A8" display="Interpretation!A8"/>
    <hyperlink ref="E52" location="Interpretation!A9" display="Interpretation!A9"/>
    <hyperlink ref="E53" location="Interpretation!A9" display="Interpretation!A9"/>
    <hyperlink ref="E54" location="Interpretation!A9" display="Interpretation!A9"/>
    <hyperlink ref="E55" location="Interpretation!A9" display="Interpretation!A9"/>
    <hyperlink ref="E56" location="Interpretation!A9" display="Interpretation!A9"/>
    <hyperlink ref="E57" location="Interpretation!A10" display="Interpretation!A10"/>
    <hyperlink ref="E58" location="Interpretation!A10" display="Interpretation!A10"/>
    <hyperlink ref="E59" location="Interpretation!A10" display="Interpretation!A10"/>
    <hyperlink ref="E60" location="Interpretation!A10" display="Interpretation!A10"/>
    <hyperlink ref="E61" location="Interpretation!A10" display="Interpretation!A10"/>
    <hyperlink ref="E62" location="Interpretation!A10" display="Interpretation!A10"/>
    <hyperlink ref="E63" location="Interpretation!A10" display="Interpretation!A10"/>
    <hyperlink ref="E64" location="Interpretation!A10" display="Interpretation!A10"/>
    <hyperlink ref="E65" location="Interpretation!A10" display="Interpretation!A10"/>
    <hyperlink ref="E66" location="Interpretation!A12" display="Interpretation!A12"/>
    <hyperlink ref="E67" location="Interpretation!A12" display="Interpretation!A12"/>
    <hyperlink ref="E68" location="Interpretation!A12" display="Interpretation!A12"/>
    <hyperlink ref="E69" location="Interpretation!A12" display="Interpretation!A12"/>
    <hyperlink ref="E70" location="Interpretation!A12" display="Interpretation!A12"/>
    <hyperlink ref="E71" location="Interpretation!A12" display="Interpretation!A12"/>
    <hyperlink ref="E72" location="Interpretation!A12" display="Interpretation!A12"/>
    <hyperlink ref="E73" location="Interpretation!A12" display="Interpretation!A12"/>
    <hyperlink ref="E74" location="Interpretation!A12" display="Interpretation!A12"/>
    <hyperlink ref="E75" location="Interpretation!A12" display="Interpretation!A12"/>
    <hyperlink ref="E76" location="Interpretation!A13" display="Interpretation!A13"/>
    <hyperlink ref="E77" location="Interpretation!A13" display="Interpretation!A13"/>
    <hyperlink ref="E78" location="Interpretation!A13" display="Interpretation!A13"/>
    <hyperlink ref="E79" location="Interpretation!A13" display="Interpretation!A13"/>
    <hyperlink ref="E80" location="Interpretation!A13" display="Interpretation!A13"/>
    <hyperlink ref="E81" location="Interpretation!A13" display="Interpretation!A13"/>
    <hyperlink ref="E82" location="Interpretation!A13" display="Interpretation!A13"/>
    <hyperlink ref="E83" location="Interpretation!A13" display="Interpretation!A13"/>
    <hyperlink ref="E91" location="Interpretation!A16" display="Interpretation!A16"/>
    <hyperlink ref="E92" location="Interpretation!A16" display="Interpretation!A16"/>
    <hyperlink ref="E93" location="Interpretation!A16" display="Interpretation!A16"/>
    <hyperlink ref="E94" location="Interpretation!A16" display="Interpretation!A16"/>
    <hyperlink ref="E95" location="Interpretation!A16" display="Interpretation!A16"/>
    <hyperlink ref="E96" location="Interpretation!A16" display="Interpretation!A16"/>
    <hyperlink ref="E97" location="Interpretation!A16" display="Interpretation!A16"/>
    <hyperlink ref="E98" location="Interpretation!A16" display="Interpretation!A16"/>
    <hyperlink ref="E84" location="Interpretation!A15" display="Interpretation!A15"/>
    <hyperlink ref="E85" location="Interpretation!A15" display="Interpretation!A15"/>
    <hyperlink ref="E86" location="Interpretation!A15" display="Interpretation!A15"/>
    <hyperlink ref="E87" location="Interpretation!A15" display="Interpretation!A15"/>
    <hyperlink ref="E88" location="Interpretation!A15" display="Interpretation!A15"/>
    <hyperlink ref="E89" location="Interpretation!A15" display="Interpretation!A15"/>
    <hyperlink ref="E90" location="Interpretation!A15" display="Interpretation!A15"/>
    <hyperlink ref="E99" location="Interpretation!A18" display="Interpretation!A18"/>
    <hyperlink ref="E100" location="Interpretation!A18" display="Interpretation!A18"/>
    <hyperlink ref="E101" location="Interpretation!A18" display="Interpretation!A18"/>
    <hyperlink ref="E102" location="Interpretation!A18" display="Interpretation!A18"/>
    <hyperlink ref="E103" location="Interpretation!A18" display="Interpretation!A18"/>
    <hyperlink ref="E104" location="Interpretation!A18" display="Interpretation!A18"/>
    <hyperlink ref="E105" location="Interpretation!A19" display="Interpretation!A19"/>
    <hyperlink ref="E106" location="Interpretation!A19" display="Interpretation!A19"/>
    <hyperlink ref="E107" location="Interpretation!A19" display="Interpretation!A19"/>
    <hyperlink ref="E108" location="Interpretation!A19" display="Interpretation!A19"/>
    <hyperlink ref="E109" location="Interpretation!A19" display="Interpretation!A19"/>
    <hyperlink ref="E110" location="Interpretation!A19" display="Interpretation!A19"/>
    <hyperlink ref="E111" location="Interpretation!A19" display="Interpretation!A19"/>
    <hyperlink ref="E112" location="Interpretation!A20" display="Interpretation!A20"/>
    <hyperlink ref="E113" location="Interpretation!A20" display="Interpretation!A20"/>
    <hyperlink ref="E114" location="Interpretation!A20" display="Interpretation!A20"/>
    <hyperlink ref="E115" location="Interpretation!A20" display="Interpretation!A20"/>
    <hyperlink ref="E116" location="Interpretation!A20" display="Interpretation!A20"/>
    <hyperlink ref="E117" location="Interpretation!A20" display="Interpretation!A20"/>
    <hyperlink ref="E118" location="Interpretation!A20" display="Interpretation!A20"/>
    <hyperlink ref="E119" location="Interpretation!A20" display="Interpretation!A20"/>
    <hyperlink ref="E120" location="Interpretation!A20" display="Interpretation!A20"/>
    <hyperlink ref="E121" location="Interpretation!A20" display="Interpretation!A20"/>
    <hyperlink ref="E122" location="Interpretation!A21" display="Interpretation!A21"/>
    <hyperlink ref="E123" location="Interpretation!A21" display="Interpretation!A21"/>
    <hyperlink ref="E124" location="Interpretation!A21" display="Interpretation!A21"/>
    <hyperlink ref="E125" location="Interpretation!A21" display="Interpretation!A21"/>
    <hyperlink ref="E126" location="Interpretation!A21" display="Interpretation!A21"/>
  </hyperlinks>
  <pageMargins left="0.7" right="0.7" top="0.75" bottom="0.75" header="0.3" footer="0.3"/>
  <pageSetup paperSize="9" orientation="portrait" horizontalDpi="300" verticalDpi="300"/>
  <extLs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I130"/>
  <sheetViews>
    <sheetView showGridLines="0" topLeftCell="A2" workbookViewId="0">
      <pane xSplit="1" topLeftCell="B1" activePane="topRight" state="frozen"/>
      <selection pane="topRight" activeCell="C2" sqref="C2"/>
    </sheetView>
  </sheetViews>
  <sheetFormatPr defaultColWidth="8.85546875" defaultRowHeight="39.950000000000003" customHeight="1" x14ac:dyDescent="0.2"/>
  <cols>
    <col min="1" max="1" width="20.85546875" style="2" customWidth="1"/>
    <col min="2" max="3" width="21.28515625" style="1" customWidth="1"/>
    <col min="4" max="4" width="75.7109375" style="1" customWidth="1"/>
    <col min="5" max="5" width="30.42578125" style="1" customWidth="1"/>
    <col min="6" max="6" width="14.140625" style="1" customWidth="1"/>
    <col min="7" max="7" width="40.85546875" style="1" customWidth="1"/>
    <col min="8" max="8" width="79.140625" style="1" customWidth="1"/>
    <col min="9" max="9" width="58.85546875" style="1" customWidth="1"/>
    <col min="10" max="16384" width="8.85546875" style="1"/>
  </cols>
  <sheetData>
    <row r="1" spans="1:8" ht="15" customHeight="1" x14ac:dyDescent="0.2">
      <c r="A1" s="138" t="str">
        <f>IF('Info + taal-langue'!$B$2="Nederlands",'NL+FR'!$A$5,'NL+FR'!$B$5)</f>
        <v>Knipperlicht</v>
      </c>
      <c r="B1" s="138" t="str">
        <f>IF('Info + taal-langue'!$B$2="Nederlands",'NL+FR'!$A$115,'NL+FR'!$B$115)</f>
        <v>Cijfermatige gegevens</v>
      </c>
      <c r="C1" s="64"/>
      <c r="D1" s="138" t="str">
        <f>IF('Info + taal-langue'!$B$2="Nederlands",'NL+FR'!$A$7,'NL+FR'!$B$7)</f>
        <v>Evaluatie</v>
      </c>
      <c r="E1" s="89"/>
      <c r="F1" s="64"/>
      <c r="G1" s="138" t="str">
        <f>IF('Info + taal-langue'!$B$2="Nederlands",'NL+FR'!$A$128,'NL+FR'!$B$128)</f>
        <v>Score knipperlicht</v>
      </c>
      <c r="H1" s="138" t="str">
        <f>IF('Info + taal-langue'!$B$2="Nederlands",'NL+FR'!$A$62,'NL+FR'!$B$62)</f>
        <v>Bespreking thema</v>
      </c>
    </row>
    <row r="2" spans="1:8" ht="15" customHeight="1" x14ac:dyDescent="0.2">
      <c r="A2" s="139"/>
      <c r="B2" s="139"/>
      <c r="C2" s="65" t="str">
        <f>IF('Info + taal-langue'!$B$2="Nederlands",'NL+FR'!$A$126,'NL+FR'!$B$126)</f>
        <v>Aantal</v>
      </c>
      <c r="D2" s="139"/>
      <c r="E2" s="90"/>
      <c r="F2" s="65" t="str">
        <f>IF('Info + taal-langue'!$B$2="Nederlands",'NL+FR'!$A$127,'NL+FR'!$B$127)</f>
        <v>Subscore</v>
      </c>
      <c r="G2" s="139"/>
      <c r="H2" s="139"/>
    </row>
    <row r="3" spans="1:8" ht="15" customHeight="1" thickBot="1" x14ac:dyDescent="0.25">
      <c r="A3" s="140"/>
      <c r="B3" s="140"/>
      <c r="C3" s="66"/>
      <c r="D3" s="140"/>
      <c r="E3" s="91"/>
      <c r="F3" s="66"/>
      <c r="G3" s="140"/>
      <c r="H3" s="140"/>
    </row>
    <row r="4" spans="1:8" s="62" customFormat="1" ht="45" customHeight="1" x14ac:dyDescent="0.25">
      <c r="A4" s="115" t="str">
        <f>IF('Info + taal-langue'!$B$2="Nederlands",'NL+FR'!$A$103,'NL+FR'!$B$103)</f>
        <v>1. Arbeidsongevallen</v>
      </c>
      <c r="B4" s="63" t="str">
        <f>IF('Info + taal-langue'!$B$2="Nederlands",'NL+FR'!$A$113,'NL+FR'!$B$113)</f>
        <v>Frequentiegraad</v>
      </c>
      <c r="C4" s="141">
        <f>'Data collection'!M2</f>
        <v>0</v>
      </c>
      <c r="D4" s="61" t="str">
        <f>IF('Info + taal-langue'!$B$2="Nederlands",'NL+FR'!$A$143,'NL+FR'!$B$143)</f>
        <v>Hoe beoordeelt u de frequentiegraad van de arbeidsongevallen, gegeven de kenmerken van uw onderneming of afdeling / dienst / departement, de sector waarin u actief bent en haar omvang?</v>
      </c>
      <c r="E4" s="135" t="str">
        <f>IF('Info + taal-langue'!$B$2="Nederlands",'NL+FR'!$A$281,'NL+FR'!$B$281)</f>
        <v>Meer informatie</v>
      </c>
      <c r="F4" s="26"/>
      <c r="G4" s="143">
        <f>SUM(F5+F9)</f>
        <v>0</v>
      </c>
      <c r="H4" s="155" t="str">
        <f>UPPER(IF('Info + taal-langue'!$B$2="Nederlands",'NL+FR'!$A$103,'NL+FR'!$B$103))</f>
        <v>1. ARBEIDSONGEVALLEN</v>
      </c>
    </row>
    <row r="5" spans="1:8" ht="39.950000000000003" customHeight="1" x14ac:dyDescent="0.2">
      <c r="A5" s="115"/>
      <c r="B5" s="112" t="str">
        <f>IF('Info + taal-langue'!$B$2="Nederlands",'NL+FR'!$A$114,'NL+FR'!$B$114)</f>
        <v>(Aantal arbeidsongevallen x 1.000.000) / Totaal aantal uren gepresteerd in de loop van het beschouwde jaar</v>
      </c>
      <c r="C5" s="141"/>
      <c r="D5" s="3" t="str">
        <f>IF('Info + taal-langue'!$B$2="Nederlands",'NL+FR'!$A$144,'NL+FR'!$B$144)</f>
        <v>Wij vinden de frequentiegraad gunstig: 0</v>
      </c>
      <c r="E5" s="136"/>
      <c r="F5" s="107">
        <v>0</v>
      </c>
      <c r="G5" s="143"/>
      <c r="H5" s="156"/>
    </row>
    <row r="6" spans="1:8" ht="39.950000000000003" customHeight="1" x14ac:dyDescent="0.2">
      <c r="A6" s="115"/>
      <c r="B6" s="112"/>
      <c r="C6" s="141"/>
      <c r="D6" s="3" t="str">
        <f>IF('Info + taal-langue'!$B$2="Nederlands",'NL+FR'!$A$145,'NL+FR'!$B$145)</f>
        <v>Wij beschouwen de frequentiegraad als normaal/aanvaardbaar: 1</v>
      </c>
      <c r="E6" s="136"/>
      <c r="F6" s="107"/>
      <c r="G6" s="143"/>
      <c r="H6" s="156"/>
    </row>
    <row r="7" spans="1:8" ht="39.950000000000003" customHeight="1" x14ac:dyDescent="0.2">
      <c r="A7" s="115"/>
      <c r="B7" s="112"/>
      <c r="C7" s="141"/>
      <c r="D7" s="3" t="str">
        <f>IF('Info + taal-langue'!$B$2="Nederlands",'NL+FR'!$A$146,'NL+FR'!$B$146)</f>
        <v>Wij vinden de frequentiegraad ongunstig: 2</v>
      </c>
      <c r="E7" s="136"/>
      <c r="F7" s="107"/>
      <c r="G7" s="143"/>
      <c r="H7" s="156"/>
    </row>
    <row r="8" spans="1:8" ht="39.950000000000003" customHeight="1" x14ac:dyDescent="0.2">
      <c r="A8" s="115"/>
      <c r="B8" s="112"/>
      <c r="C8" s="141"/>
      <c r="D8" s="4" t="str">
        <f>IF('Info + taal-langue'!$B$2="Nederlands",'NL+FR'!$A$147,'NL+FR'!$B$147)</f>
        <v>Hoe is het gesteld met de evolutie van uw frequentiegraad in de loop van de voorbije jaren?</v>
      </c>
      <c r="E8" s="136"/>
      <c r="F8" s="27"/>
      <c r="G8" s="143"/>
      <c r="H8" s="156"/>
    </row>
    <row r="9" spans="1:8" ht="39.950000000000003" customHeight="1" x14ac:dyDescent="0.2">
      <c r="A9" s="115"/>
      <c r="B9" s="112"/>
      <c r="C9" s="141"/>
      <c r="D9" s="3" t="str">
        <f>IF('Info + taal-langue'!$B$2="Nederlands",'NL+FR'!$A$148,'NL+FR'!$B$148)</f>
        <v>De frequentiegraad is erg laag of vertoont een eerder dalende trend: 0</v>
      </c>
      <c r="E9" s="136"/>
      <c r="F9" s="107">
        <v>0</v>
      </c>
      <c r="G9" s="143"/>
      <c r="H9" s="156"/>
    </row>
    <row r="10" spans="1:8" ht="39.950000000000003" customHeight="1" x14ac:dyDescent="0.2">
      <c r="A10" s="115"/>
      <c r="B10" s="112"/>
      <c r="C10" s="141"/>
      <c r="D10" s="3" t="str">
        <f>IF('Info + taal-langue'!$B$2="Nederlands",'NL+FR'!$A$149,'NL+FR'!$B$149)</f>
        <v>De frequentiegraad is ongeveer constant gebleven: 1</v>
      </c>
      <c r="E10" s="136"/>
      <c r="F10" s="107"/>
      <c r="G10" s="143"/>
      <c r="H10" s="156"/>
    </row>
    <row r="11" spans="1:8" ht="39.950000000000003" customHeight="1" thickBot="1" x14ac:dyDescent="0.25">
      <c r="A11" s="116"/>
      <c r="B11" s="113"/>
      <c r="C11" s="142"/>
      <c r="D11" s="5" t="str">
        <f>IF('Info + taal-langue'!$B$2="Nederlands",'NL+FR'!$A$150,'NL+FR'!$B$150)</f>
        <v>De frequentiegraad vertoont een eerder stijgende trend: 2</v>
      </c>
      <c r="E11" s="137"/>
      <c r="F11" s="108"/>
      <c r="G11" s="144"/>
      <c r="H11" s="157"/>
    </row>
    <row r="12" spans="1:8" ht="39.950000000000003" customHeight="1" x14ac:dyDescent="0.2">
      <c r="A12" s="119" t="str">
        <f>IF('Info + taal-langue'!$B$2="Nederlands",'NL+FR'!$A$104,'NL+FR'!$B$104)</f>
        <v>2. Absenteïsme wegens ziekte</v>
      </c>
      <c r="B12" s="119" t="str">
        <f>IF('Info + taal-langue'!$B$2="Nederlands",'NL+FR'!$A$116,'NL+FR'!$B$116)</f>
        <v>Absenteïsmecijfer</v>
      </c>
      <c r="C12" s="145">
        <f>'Data collection'!M6</f>
        <v>0</v>
      </c>
      <c r="D12" s="4" t="str">
        <f>IF('Info + taal-langue'!$B$2="Nederlands",'NL+FR'!$A$151,'NL+FR'!$B$151)</f>
        <v>Hoe beoordeelt u het absenteïsme wegens ziekte, gegeven de kenmerken van uw onderneming of afdeling / dienst / departement, de sector waarin u actief bent en haar omvang?</v>
      </c>
      <c r="E12" s="135" t="str">
        <f>IF('Info + taal-langue'!$B$2="Nederlands",'NL+FR'!$A$281,'NL+FR'!$B$281)</f>
        <v>Meer informatie</v>
      </c>
      <c r="F12" s="28"/>
      <c r="G12" s="146">
        <f>SUM(F13+F17+F21)</f>
        <v>0</v>
      </c>
      <c r="H12" s="155" t="str">
        <f>UPPER(IF('Info + taal-langue'!$B$2="Nederlands",'NL+FR'!$A$129,'NL+FR'!$B$129))</f>
        <v>2. ABSENTEÏSME</v>
      </c>
    </row>
    <row r="13" spans="1:8" ht="39.950000000000003" customHeight="1" x14ac:dyDescent="0.2">
      <c r="A13" s="115"/>
      <c r="B13" s="115"/>
      <c r="C13" s="141"/>
      <c r="D13" s="3" t="str">
        <f>IF('Info + taal-langue'!$B$2="Nederlands",'NL+FR'!$A$152,'NL+FR'!$B$152)</f>
        <v>Wij vinden het niveau gunstig: 0</v>
      </c>
      <c r="E13" s="136"/>
      <c r="F13" s="107">
        <v>0</v>
      </c>
      <c r="G13" s="147"/>
      <c r="H13" s="156"/>
    </row>
    <row r="14" spans="1:8" ht="39.950000000000003" customHeight="1" x14ac:dyDescent="0.2">
      <c r="A14" s="115"/>
      <c r="B14" s="115"/>
      <c r="C14" s="141"/>
      <c r="D14" s="3" t="str">
        <f>IF('Info + taal-langue'!$B$2="Nederlands",'NL+FR'!$A$153,'NL+FR'!$B$153)</f>
        <v>Wij beschouwen het niveau als normaal/aanvaardbaar: 1</v>
      </c>
      <c r="E14" s="136"/>
      <c r="F14" s="107"/>
      <c r="G14" s="147"/>
      <c r="H14" s="156"/>
    </row>
    <row r="15" spans="1:8" ht="39.950000000000003" customHeight="1" x14ac:dyDescent="0.2">
      <c r="A15" s="115"/>
      <c r="B15" s="115"/>
      <c r="C15" s="141"/>
      <c r="D15" s="3" t="str">
        <f>IF('Info + taal-langue'!$B$2="Nederlands",'NL+FR'!$A$154,'NL+FR'!$B$154)</f>
        <v>Wij vinden het niveau ongunstig: 2</v>
      </c>
      <c r="E15" s="136"/>
      <c r="F15" s="107"/>
      <c r="G15" s="147"/>
      <c r="H15" s="156"/>
    </row>
    <row r="16" spans="1:8" ht="39.950000000000003" customHeight="1" x14ac:dyDescent="0.2">
      <c r="A16" s="115"/>
      <c r="B16" s="115"/>
      <c r="C16" s="141"/>
      <c r="D16" s="4" t="str">
        <f>IF('Info + taal-langue'!$B$2="Nederlands",'NL+FR'!$A$155,'NL+FR'!$B$155)</f>
        <v>Hoe is het gesteld met de evolutie van het absenteïsme wegens ziekte in de loop van de voorbije jaren?</v>
      </c>
      <c r="E16" s="136"/>
      <c r="F16" s="27"/>
      <c r="G16" s="147"/>
      <c r="H16" s="156"/>
    </row>
    <row r="17" spans="1:8" ht="39.950000000000003" customHeight="1" x14ac:dyDescent="0.2">
      <c r="A17" s="115"/>
      <c r="B17" s="115"/>
      <c r="C17" s="141"/>
      <c r="D17" s="3" t="str">
        <f>IF('Info + taal-langue'!$B$2="Nederlands",'NL+FR'!$A$156,'NL+FR'!$B$156)</f>
        <v>Het niveau is erg laag of vertoont een eerder dalende trend: 0</v>
      </c>
      <c r="E17" s="136"/>
      <c r="F17" s="107">
        <v>0</v>
      </c>
      <c r="G17" s="147"/>
      <c r="H17" s="156"/>
    </row>
    <row r="18" spans="1:8" ht="39.950000000000003" customHeight="1" x14ac:dyDescent="0.2">
      <c r="A18" s="115"/>
      <c r="B18" s="115"/>
      <c r="C18" s="141"/>
      <c r="D18" s="3" t="str">
        <f>IF('Info + taal-langue'!$B$2="Nederlands",'NL+FR'!$A$157,'NL+FR'!$B$157)</f>
        <v>Het niveau is ongeveer constant gebleven: 1</v>
      </c>
      <c r="E18" s="136"/>
      <c r="F18" s="107"/>
      <c r="G18" s="147"/>
      <c r="H18" s="156"/>
    </row>
    <row r="19" spans="1:8" ht="39.950000000000003" customHeight="1" thickBot="1" x14ac:dyDescent="0.25">
      <c r="A19" s="115"/>
      <c r="B19" s="115"/>
      <c r="C19" s="141"/>
      <c r="D19" s="55" t="str">
        <f>IF('Info + taal-langue'!$B$2="Nederlands",'NL+FR'!$A$158,'NL+FR'!$B$158)</f>
        <v>Het niveau vertoont een eerder stijgende trend: 2</v>
      </c>
      <c r="E19" s="136"/>
      <c r="F19" s="107"/>
      <c r="G19" s="147"/>
      <c r="H19" s="156"/>
    </row>
    <row r="20" spans="1:8" ht="39.950000000000003" customHeight="1" x14ac:dyDescent="0.2">
      <c r="A20" s="115"/>
      <c r="B20" s="119" t="str">
        <f>IF('Info + taal-langue'!$B$2="Nederlands",'NL+FR'!$A$117,'NL+FR'!$B$117)</f>
        <v>Aantal personen dat afwezig is geweest om redenen van burn-out</v>
      </c>
      <c r="C20" s="145">
        <f>'Data collection'!M8</f>
        <v>0</v>
      </c>
      <c r="D20" s="4" t="str">
        <f>IF('Info + taal-langue'!$B$2="Nederlands",'NL+FR'!$A$159,'NL+FR'!$B$159)</f>
        <v>Hoeveel werknemers werden getroffen door een burn-out ?</v>
      </c>
      <c r="E20" s="136"/>
      <c r="F20" s="27"/>
      <c r="G20" s="147"/>
      <c r="H20" s="156"/>
    </row>
    <row r="21" spans="1:8" ht="39.950000000000003" customHeight="1" x14ac:dyDescent="0.2">
      <c r="A21" s="115"/>
      <c r="B21" s="115"/>
      <c r="C21" s="141"/>
      <c r="D21" s="3" t="str">
        <f>IF('Info + taal-langue'!$B$2="Nederlands",'NL+FR'!$A$160,'NL+FR'!$B$160)</f>
        <v>Voor zover wij weten is geen enkele werknemer ziek geworden om reden van burn-out: 0</v>
      </c>
      <c r="E21" s="136"/>
      <c r="F21" s="107">
        <v>0</v>
      </c>
      <c r="G21" s="147"/>
      <c r="H21" s="156"/>
    </row>
    <row r="22" spans="1:8" ht="39.950000000000003" customHeight="1" x14ac:dyDescent="0.2">
      <c r="A22" s="115"/>
      <c r="B22" s="115"/>
      <c r="C22" s="141"/>
      <c r="D22" s="3" t="str">
        <f>IF('Info + taal-langue'!$B$2="Nederlands",'NL+FR'!$A$161,'NL+FR'!$B$161)</f>
        <v>Voor zover wij weten zijn er erg weinig werknemers ziek geworden om reden van burn-out: 1</v>
      </c>
      <c r="E22" s="136"/>
      <c r="F22" s="107"/>
      <c r="G22" s="147"/>
      <c r="H22" s="156"/>
    </row>
    <row r="23" spans="1:8" ht="48.95" customHeight="1" thickBot="1" x14ac:dyDescent="0.25">
      <c r="A23" s="115"/>
      <c r="B23" s="115"/>
      <c r="C23" s="141"/>
      <c r="D23" s="55" t="str">
        <f>IF('Info + taal-langue'!$B$2="Nederlands",'NL+FR'!$A$162,'NL+FR'!$B$162)</f>
        <v>Voor zover wij weten zijn er meerdere werknemers ziek geworden om reden van burn-out: 2</v>
      </c>
      <c r="E23" s="136"/>
      <c r="F23" s="108"/>
      <c r="G23" s="147"/>
      <c r="H23" s="156"/>
    </row>
    <row r="24" spans="1:8" ht="57" customHeight="1" x14ac:dyDescent="0.2">
      <c r="A24" s="119" t="str">
        <f>IF('Info + taal-langue'!$B$2="Nederlands",'NL+FR'!$A$105,'NL+FR'!$B$105)</f>
        <v>3. Personeelsverloop (turnover)</v>
      </c>
      <c r="B24" s="119" t="str">
        <f>IF('Info + taal-langue'!$B$2="Nederlands",'NL+FR'!$A$118,'NL+FR'!$B$118)</f>
        <v>Verlooppercentage</v>
      </c>
      <c r="C24" s="145">
        <f>'Data collection'!M10</f>
        <v>0</v>
      </c>
      <c r="D24" s="4" t="str">
        <f>IF('Info + taal-langue'!$B$2="Nederlands",'NL+FR'!$A$163,'NL+FR'!$B$163)</f>
        <v>Hoe beoordeelt u het verlooppercentage, gegeven de kenmerken van uw onderneming of afdeling / dienst / departement, de sector waarin u actief bent en haar omvang?</v>
      </c>
      <c r="E24" s="135" t="str">
        <f>IF('Info + taal-langue'!$B$2="Nederlands",'NL+FR'!$A$281,'NL+FR'!$B$281)</f>
        <v>Meer informatie</v>
      </c>
      <c r="F24" s="28"/>
      <c r="G24" s="146">
        <f>SUM(F25+F29)</f>
        <v>0</v>
      </c>
      <c r="H24" s="155" t="str">
        <f>UPPER(IF('Info + taal-langue'!$B$2="Nederlands",'NL+FR'!$A$118,'NL+FR'!$B$118))</f>
        <v>VERLOOPPERCENTAGE</v>
      </c>
    </row>
    <row r="25" spans="1:8" ht="39.950000000000003" customHeight="1" x14ac:dyDescent="0.2">
      <c r="A25" s="115"/>
      <c r="B25" s="115"/>
      <c r="C25" s="141"/>
      <c r="D25" s="3" t="str">
        <f>IF('Info + taal-langue'!$B$2="Nederlands",'NL+FR'!$A$164,'NL+FR'!$B$164)</f>
        <v>Wij vinden het verlooppercentage gunstig: 0</v>
      </c>
      <c r="E25" s="136"/>
      <c r="F25" s="107">
        <v>0</v>
      </c>
      <c r="G25" s="147"/>
      <c r="H25" s="156"/>
    </row>
    <row r="26" spans="1:8" ht="39.950000000000003" customHeight="1" x14ac:dyDescent="0.2">
      <c r="A26" s="115"/>
      <c r="B26" s="115"/>
      <c r="C26" s="141"/>
      <c r="D26" s="3" t="str">
        <f>IF('Info + taal-langue'!$B$2="Nederlands",'NL+FR'!$A$165,'NL+FR'!$B$165)</f>
        <v>Wij beschouwen het verlooppercentage als normaal/aanvaardbaar: 1</v>
      </c>
      <c r="E26" s="136"/>
      <c r="F26" s="107"/>
      <c r="G26" s="147"/>
      <c r="H26" s="156"/>
    </row>
    <row r="27" spans="1:8" ht="42.95" customHeight="1" x14ac:dyDescent="0.2">
      <c r="A27" s="115"/>
      <c r="B27" s="115"/>
      <c r="C27" s="141"/>
      <c r="D27" s="3" t="str">
        <f>IF('Info + taal-langue'!$B$2="Nederlands",'NL+FR'!$A$166,'NL+FR'!$B$166)</f>
        <v>Wij vinden het verlooppercentage ongunstig: 2</v>
      </c>
      <c r="E27" s="136"/>
      <c r="F27" s="107"/>
      <c r="G27" s="147"/>
      <c r="H27" s="156"/>
    </row>
    <row r="28" spans="1:8" ht="39.950000000000003" customHeight="1" x14ac:dyDescent="0.2">
      <c r="A28" s="115"/>
      <c r="B28" s="115"/>
      <c r="C28" s="141"/>
      <c r="D28" s="4" t="str">
        <f>IF('Info + taal-langue'!$B$2="Nederlands",'NL+FR'!$A$167,'NL+FR'!$B$167)</f>
        <v>Hoe is het gesteld met de evolutie van het personeelsverloop in de loop van de voorbije jaren?</v>
      </c>
      <c r="E28" s="136"/>
      <c r="F28" s="27"/>
      <c r="G28" s="147"/>
      <c r="H28" s="156"/>
    </row>
    <row r="29" spans="1:8" ht="39.950000000000003" customHeight="1" x14ac:dyDescent="0.2">
      <c r="A29" s="115"/>
      <c r="B29" s="115"/>
      <c r="C29" s="141"/>
      <c r="D29" s="3" t="str">
        <f>IF('Info + taal-langue'!$B$2="Nederlands",'NL+FR'!$A$168,'NL+FR'!$B$168)</f>
        <v>Het verlooppercentage is erg laag of vertoont een eerder dalende trend: 0</v>
      </c>
      <c r="E29" s="136"/>
      <c r="F29" s="107">
        <v>0</v>
      </c>
      <c r="G29" s="147"/>
      <c r="H29" s="156"/>
    </row>
    <row r="30" spans="1:8" ht="39.950000000000003" customHeight="1" x14ac:dyDescent="0.2">
      <c r="A30" s="115"/>
      <c r="B30" s="115"/>
      <c r="C30" s="141"/>
      <c r="D30" s="3" t="str">
        <f>IF('Info + taal-langue'!$B$2="Nederlands",'NL+FR'!$A$169,'NL+FR'!$B$169)</f>
        <v>Het verlooppercentage is ongeveer constant gebleven: 1</v>
      </c>
      <c r="E30" s="136"/>
      <c r="F30" s="107"/>
      <c r="G30" s="147"/>
      <c r="H30" s="156"/>
    </row>
    <row r="31" spans="1:8" ht="39.950000000000003" customHeight="1" thickBot="1" x14ac:dyDescent="0.25">
      <c r="A31" s="116"/>
      <c r="B31" s="116"/>
      <c r="C31" s="142"/>
      <c r="D31" s="5" t="str">
        <f>IF('Info + taal-langue'!$B$2="Nederlands",'NL+FR'!$A$170,'NL+FR'!$B$170)</f>
        <v>Het verlooppercentage vertoont een eerder stijgende trend: 2</v>
      </c>
      <c r="E31" s="137"/>
      <c r="F31" s="108"/>
      <c r="G31" s="148"/>
      <c r="H31" s="157"/>
    </row>
    <row r="32" spans="1:8" ht="60" customHeight="1" x14ac:dyDescent="0.2">
      <c r="A32" s="119" t="str">
        <f>IF('Info + taal-langue'!$B$2="Nederlands",'NL+FR'!$A$106,'NL+FR'!$B$106)</f>
        <v>4. Verzoeken tot formele of informele psychosociale interventies</v>
      </c>
      <c r="B32" s="119" t="str">
        <f>IF('Info + taal-langue'!$B$2="Nederlands",'NL+FR'!$A$119,'NL+FR'!$B$119)</f>
        <v>Totaal aantal verzoeken tot (informele of formele) psychosociale interventies gericht aan de vertrouwenspersoon of de 
(interne of externe) preventieadviseur psychosociale aspecten</v>
      </c>
      <c r="C32" s="145">
        <f>'Data collection'!M13</f>
        <v>0</v>
      </c>
      <c r="D32" s="4" t="str">
        <f>IF('Info + taal-langue'!$B$2="Nederlands",'NL+FR'!$A$171,'NL+FR'!$B$171)</f>
        <v>Hoe beoordeelt u het aantal verzoeken tot interventie, geformuleerd door de werknemers van uw onderneming of afdeling / dienst / departement, gegeven de sector waarin u actief bent, de samenstelling van uw personeelsbestand en de arbeidsomstandigheden?</v>
      </c>
      <c r="E32" s="135" t="str">
        <f>IF('Info + taal-langue'!$B$2="Nederlands",'NL+FR'!$A$281,'NL+FR'!$B$281)</f>
        <v>Meer informatie</v>
      </c>
      <c r="F32" s="28"/>
      <c r="G32" s="146">
        <f>SUM(F33+F37+F41+F45)</f>
        <v>0</v>
      </c>
      <c r="H32" s="155" t="str">
        <f>UPPER(IF('Info + taal-langue'!$B$2="Nederlands",'NL+FR'!$A$69,'NL+FR'!$B$69))</f>
        <v>4. PSYCHOSOCIALE VERZOEKEN</v>
      </c>
    </row>
    <row r="33" spans="1:8" ht="39.950000000000003" customHeight="1" x14ac:dyDescent="0.2">
      <c r="A33" s="115"/>
      <c r="B33" s="115"/>
      <c r="C33" s="141"/>
      <c r="D33" s="3" t="str">
        <f>IF('Info + taal-langue'!$B$2="Nederlands",'NL+FR'!$A$172,'NL+FR'!$B$172)</f>
        <v>Wij vinden het aantal gunstig: 0</v>
      </c>
      <c r="E33" s="136"/>
      <c r="F33" s="107">
        <v>0</v>
      </c>
      <c r="G33" s="147"/>
      <c r="H33" s="158"/>
    </row>
    <row r="34" spans="1:8" ht="39.950000000000003" customHeight="1" x14ac:dyDescent="0.2">
      <c r="A34" s="115"/>
      <c r="B34" s="115"/>
      <c r="C34" s="141"/>
      <c r="D34" s="3" t="str">
        <f>IF('Info + taal-langue'!$B$2="Nederlands",'NL+FR'!$A$173,'NL+FR'!$B$173)</f>
        <v>Wij beschouwen het aantal als normaal/aanvaardbaar: 1</v>
      </c>
      <c r="E34" s="136"/>
      <c r="F34" s="107"/>
      <c r="G34" s="147"/>
      <c r="H34" s="158"/>
    </row>
    <row r="35" spans="1:8" ht="39.950000000000003" customHeight="1" x14ac:dyDescent="0.2">
      <c r="A35" s="115"/>
      <c r="B35" s="115"/>
      <c r="C35" s="141"/>
      <c r="D35" s="3" t="str">
        <f>IF('Info + taal-langue'!$B$2="Nederlands",'NL+FR'!$A$174,'NL+FR'!$B$174)</f>
        <v>Wij vinden het aantal ongunstig: 2</v>
      </c>
      <c r="E35" s="136"/>
      <c r="F35" s="107"/>
      <c r="G35" s="147"/>
      <c r="H35" s="158"/>
    </row>
    <row r="36" spans="1:8" ht="39.950000000000003" customHeight="1" x14ac:dyDescent="0.2">
      <c r="A36" s="115"/>
      <c r="B36" s="115"/>
      <c r="C36" s="141"/>
      <c r="D36" s="4" t="str">
        <f>IF('Info + taal-langue'!$B$2="Nederlands",'NL+FR'!$A$175,'NL+FR'!$B$175)</f>
        <v>Hoe is het gesteld met de evolutie van het aantal verzoeken tot interventies in de loop van de voorbije jaren?</v>
      </c>
      <c r="E36" s="136"/>
      <c r="F36" s="27"/>
      <c r="G36" s="147"/>
      <c r="H36" s="158"/>
    </row>
    <row r="37" spans="1:8" ht="39.950000000000003" customHeight="1" x14ac:dyDescent="0.2">
      <c r="A37" s="115"/>
      <c r="B37" s="115"/>
      <c r="C37" s="141"/>
      <c r="D37" s="3" t="str">
        <f>IF('Info + taal-langue'!$B$2="Nederlands",'NL+FR'!$A$176,'NL+FR'!$B$176)</f>
        <v>Het aantal is erg laag of vertoont een eerder dalende trend: 0</v>
      </c>
      <c r="E37" s="136"/>
      <c r="F37" s="107">
        <v>0</v>
      </c>
      <c r="G37" s="147"/>
      <c r="H37" s="158"/>
    </row>
    <row r="38" spans="1:8" ht="39.950000000000003" customHeight="1" x14ac:dyDescent="0.2">
      <c r="A38" s="115"/>
      <c r="B38" s="115"/>
      <c r="C38" s="141"/>
      <c r="D38" s="3" t="str">
        <f>IF('Info + taal-langue'!$B$2="Nederlands",'NL+FR'!$A$177,'NL+FR'!$B$177)</f>
        <v>Het aantal blijft ongeveer constant: 1</v>
      </c>
      <c r="E38" s="136"/>
      <c r="F38" s="107"/>
      <c r="G38" s="147"/>
      <c r="H38" s="158"/>
    </row>
    <row r="39" spans="1:8" ht="39.950000000000003" customHeight="1" x14ac:dyDescent="0.2">
      <c r="A39" s="115"/>
      <c r="B39" s="115"/>
      <c r="C39" s="141"/>
      <c r="D39" s="3" t="str">
        <f>IF('Info + taal-langue'!$B$2="Nederlands",'NL+FR'!$A$178,'NL+FR'!$B$178)</f>
        <v>Het aantal vertoont een eerder stijgende trend: 2</v>
      </c>
      <c r="E39" s="136"/>
      <c r="F39" s="107"/>
      <c r="G39" s="147"/>
      <c r="H39" s="158"/>
    </row>
    <row r="40" spans="1:8" ht="56.1" customHeight="1" x14ac:dyDescent="0.2">
      <c r="A40" s="115"/>
      <c r="B40" s="115"/>
      <c r="C40" s="141"/>
      <c r="D40" s="4" t="str">
        <f>IF('Info + taal-langue'!$B$2="Nederlands",'NL+FR'!$A$179,'NL+FR'!$B$179)</f>
        <v>Bestaat er binnen de onderneming een beleid omtrent psychosociale risico's op het werk?</v>
      </c>
      <c r="E40" s="136"/>
      <c r="F40" s="27"/>
      <c r="G40" s="147"/>
      <c r="H40" s="158"/>
    </row>
    <row r="41" spans="1:8" ht="39.950000000000003" customHeight="1" x14ac:dyDescent="0.2">
      <c r="A41" s="115"/>
      <c r="B41" s="115"/>
      <c r="C41" s="141"/>
      <c r="D41" s="3" t="str">
        <f>IF('Info + taal-langue'!$B$2="Nederlands",'NL+FR'!$A$180,'NL+FR'!$B$180)</f>
        <v>Er bestaat zo’n beleid, waaraan concrete acties gekoppeld zijn: 0</v>
      </c>
      <c r="E41" s="136"/>
      <c r="F41" s="107">
        <v>0</v>
      </c>
      <c r="G41" s="147"/>
      <c r="H41" s="158"/>
    </row>
    <row r="42" spans="1:8" ht="39.950000000000003" customHeight="1" x14ac:dyDescent="0.2">
      <c r="A42" s="115"/>
      <c r="B42" s="115"/>
      <c r="C42" s="141"/>
      <c r="D42" s="3" t="str">
        <f>IF('Info + taal-langue'!$B$2="Nederlands",'NL+FR'!$A$181,'NL+FR'!$B$181)</f>
        <v>Er bestaat zo’n beleid, doch deze blijft dode letter: 1</v>
      </c>
      <c r="E42" s="136"/>
      <c r="F42" s="107"/>
      <c r="G42" s="147"/>
      <c r="H42" s="158"/>
    </row>
    <row r="43" spans="1:8" ht="39.950000000000003" customHeight="1" x14ac:dyDescent="0.2">
      <c r="A43" s="115"/>
      <c r="B43" s="115"/>
      <c r="C43" s="141"/>
      <c r="D43" s="3" t="str">
        <f>IF('Info + taal-langue'!$B$2="Nederlands",'NL+FR'!$A$182,'NL+FR'!$B$182)</f>
        <v>Zo’n beleid bestaat niet in onze onderneming: 2</v>
      </c>
      <c r="E43" s="136"/>
      <c r="F43" s="107"/>
      <c r="G43" s="147"/>
      <c r="H43" s="158"/>
    </row>
    <row r="44" spans="1:8" ht="39.950000000000003" customHeight="1" x14ac:dyDescent="0.2">
      <c r="A44" s="115"/>
      <c r="B44" s="115"/>
      <c r="C44" s="141"/>
      <c r="D44" s="4" t="str">
        <f>IF('Info + taal-langue'!$B$2="Nederlands",'NL+FR'!$A$183,'NL+FR'!$B$183)</f>
        <v>Heeft de onderneming één of meerdere vertrouwenspersonen aangeduid?</v>
      </c>
      <c r="E44" s="136"/>
      <c r="F44" s="27"/>
      <c r="G44" s="147"/>
      <c r="H44" s="158"/>
    </row>
    <row r="45" spans="1:8" ht="39.950000000000003" customHeight="1" x14ac:dyDescent="0.2">
      <c r="A45" s="115"/>
      <c r="B45" s="115"/>
      <c r="C45" s="141"/>
      <c r="D45" s="3" t="str">
        <f>IF('Info + taal-langue'!$B$2="Nederlands",'NL+FR'!$A$184,'NL+FR'!$B$184)</f>
        <v>Ja. Deze personen zijn bekend bij de werknemers, en het is voor iedereen duidelijk wat hun rol is: 0</v>
      </c>
      <c r="E45" s="136"/>
      <c r="F45" s="107">
        <v>0</v>
      </c>
      <c r="G45" s="147"/>
      <c r="H45" s="158"/>
    </row>
    <row r="46" spans="1:8" ht="39.950000000000003" customHeight="1" x14ac:dyDescent="0.2">
      <c r="A46" s="115"/>
      <c r="B46" s="115"/>
      <c r="C46" s="141"/>
      <c r="D46" s="3" t="str">
        <f>IF('Info + taal-langue'!$B$2="Nederlands",'NL+FR'!$A$185,'NL+FR'!$B$185)</f>
        <v>Ja. Deze personen zijn evenwel weinig bekend bij de werknemers, en het is weinig duidelijk wat hun rol is: 1</v>
      </c>
      <c r="E46" s="136"/>
      <c r="F46" s="107"/>
      <c r="G46" s="147"/>
      <c r="H46" s="158"/>
    </row>
    <row r="47" spans="1:8" ht="39.950000000000003" customHeight="1" thickBot="1" x14ac:dyDescent="0.25">
      <c r="A47" s="116"/>
      <c r="B47" s="116"/>
      <c r="C47" s="142"/>
      <c r="D47" s="5" t="str">
        <f>IF('Info + taal-langue'!$B$2="Nederlands",'NL+FR'!$A$186,'NL+FR'!$B$186)</f>
        <v>Nee, er werden geen vertrouwenspersonen aangeduid: 2</v>
      </c>
      <c r="E47" s="137"/>
      <c r="F47" s="108"/>
      <c r="G47" s="148"/>
      <c r="H47" s="159"/>
    </row>
    <row r="48" spans="1:8" ht="60" customHeight="1" x14ac:dyDescent="0.2">
      <c r="A48" s="119" t="str">
        <f>IF('Info + taal-langue'!$B$2="Nederlands",'NL+FR'!$A$107,'NL+FR'!$B$107)</f>
        <v>5. Mogelijk schokkende gebeurtenissen voorgevallen op de arbeidsplaats en maatregelen die in dit verband werden genomen</v>
      </c>
      <c r="B48" s="119" t="str">
        <f>IF('Info + taal-langue'!$B$2="Nederlands",'NL+FR'!$A$120,'NL+FR'!$B$120)</f>
        <v>Aantal mogelijks schokkende gebeurtenissen waarbij één of meerdere werknemers betrokken waren</v>
      </c>
      <c r="C48" s="145">
        <f>'Data collection'!M18</f>
        <v>0</v>
      </c>
      <c r="D48" s="4" t="str">
        <f>IF('Info + taal-langue'!$B$2="Nederlands",'NL+FR'!$A$187,'NL+FR'!$B$187)</f>
        <v>In welke mate werden werknemers in de onderneming of afdeling / dienst / departement geconfronteerd met mogelijks schokkende gebeurtenissen in de loop van het voorgaande jaar, hetzij als getuige, hetzij als slachtoffer?</v>
      </c>
      <c r="E48" s="135" t="str">
        <f>IF('Info + taal-langue'!$B$2="Nederlands",'NL+FR'!$A$281,'NL+FR'!$B$281)</f>
        <v>Meer informatie</v>
      </c>
      <c r="F48" s="28"/>
      <c r="G48" s="146">
        <f>SUM(F49)</f>
        <v>0</v>
      </c>
      <c r="H48" s="155" t="str">
        <f>UPPER(IF('Info + taal-langue'!$B$2="Nederlands",'NL+FR'!$A$72,'NL+FR'!$B$72))</f>
        <v>5. SCHOKKENDE GEBEURTENISSEN</v>
      </c>
    </row>
    <row r="49" spans="1:8" ht="39.950000000000003" customHeight="1" x14ac:dyDescent="0.2">
      <c r="A49" s="115"/>
      <c r="B49" s="115"/>
      <c r="C49" s="141"/>
      <c r="D49" s="3" t="str">
        <f>IF('Info + taal-langue'!$B$2="Nederlands",'NL+FR'!$A$188,'NL+FR'!$B$188)</f>
        <v>Voor zover wij weten werden er geen werknemers geconfronteerd met een mogelijks schokkende gebeurtenis: 0</v>
      </c>
      <c r="E49" s="136"/>
      <c r="F49" s="107">
        <v>0</v>
      </c>
      <c r="G49" s="147"/>
      <c r="H49" s="156"/>
    </row>
    <row r="50" spans="1:8" ht="60" customHeight="1" x14ac:dyDescent="0.2">
      <c r="A50" s="115"/>
      <c r="B50" s="115"/>
      <c r="C50" s="141"/>
      <c r="D50" s="3" t="str">
        <f>IF('Info + taal-langue'!$B$2="Nederlands",'NL+FR'!$A$189,'NL+FR'!$B$189)</f>
        <v>Eén of meerdere werknemers werden blootgesteld aan een mogelijks schokkende gebeurtenis. De onderneming heeft hierop gepast gereageerd en gezorgd voor de nodige ondersteuning van de betrokken werknemer(s): 1</v>
      </c>
      <c r="E50" s="136"/>
      <c r="F50" s="107"/>
      <c r="G50" s="147"/>
      <c r="H50" s="156"/>
    </row>
    <row r="51" spans="1:8" ht="78" customHeight="1" thickBot="1" x14ac:dyDescent="0.25">
      <c r="A51" s="115"/>
      <c r="B51" s="115"/>
      <c r="C51" s="141"/>
      <c r="D51" s="55" t="str">
        <f>IF('Info + taal-langue'!$B$2="Nederlands",'NL+FR'!$A$190,'NL+FR'!$B$190)</f>
        <v>Eén of meerdere werknemers werden blootgesteld aan een mogelijks schokkende gebeurtenis. De onderneming heeft hier niet adequaat op gereageerd en vond het onnodig om te zorgen voor de nodige ondersteuning van de betrokken werknemer(s): 2</v>
      </c>
      <c r="E51" s="136"/>
      <c r="F51" s="108"/>
      <c r="G51" s="147"/>
      <c r="H51" s="156"/>
    </row>
    <row r="52" spans="1:8" ht="39.950000000000003" customHeight="1" x14ac:dyDescent="0.2">
      <c r="A52" s="119" t="str">
        <f>IF('Info + taal-langue'!$B$2="Nederlands",'NL+FR'!$A$108,'NL+FR'!$B$108)</f>
        <v>6. Emotionele incidenten</v>
      </c>
      <c r="B52" s="125" t="str">
        <f>IF('Info + taal-langue'!$B$2="Nederlands",'NL+FR'!$A$121,'NL+FR'!$B$121)</f>
        <v>Aantal emotionele uitbarstingen, huilbuien of woede-uitvallen op de arbeidsplaats, voor zover u bekend</v>
      </c>
      <c r="C52" s="145">
        <f>'Data collection'!M22</f>
        <v>0</v>
      </c>
      <c r="D52" s="4" t="str">
        <f>IF('Info + taal-langue'!$B$2="Nederlands",'NL+FR'!$A$191,'NL+FR'!$B$191)</f>
        <v>Hoe frequent kwamen dit soort emotionele incidenten voor gedurende het voorgaande jaar ?</v>
      </c>
      <c r="E52" s="135" t="str">
        <f>IF('Info + taal-langue'!$B$2="Nederlands",'NL+FR'!$A$281,'NL+FR'!$B$281)</f>
        <v>Meer informatie</v>
      </c>
      <c r="F52" s="28"/>
      <c r="G52" s="146">
        <f>SUM(F53)</f>
        <v>0</v>
      </c>
      <c r="H52" s="155" t="str">
        <f>UPPER(IF('Info + taal-langue'!$B$2="Nederlands",'NL+FR'!$A$108,'NL+FR'!$B$108))</f>
        <v>6. EMOTIONELE INCIDENTEN</v>
      </c>
    </row>
    <row r="53" spans="1:8" ht="36" customHeight="1" x14ac:dyDescent="0.2">
      <c r="A53" s="115"/>
      <c r="B53" s="126"/>
      <c r="C53" s="141"/>
      <c r="D53" s="3" t="str">
        <f>IF('Info + taal-langue'!$B$2="Nederlands",'NL+FR'!$A$192,'NL+FR'!$B$192)</f>
        <v>Zelden of nooit: 0</v>
      </c>
      <c r="E53" s="136"/>
      <c r="F53" s="107">
        <v>0</v>
      </c>
      <c r="G53" s="147"/>
      <c r="H53" s="156"/>
    </row>
    <row r="54" spans="1:8" ht="32.1" customHeight="1" x14ac:dyDescent="0.2">
      <c r="A54" s="115"/>
      <c r="B54" s="126"/>
      <c r="C54" s="141"/>
      <c r="D54" s="3" t="str">
        <f>IF('Info + taal-langue'!$B$2="Nederlands",'NL+FR'!$A$193,'NL+FR'!$B$193)</f>
        <v>Soms/van tijd tot tijd: 1</v>
      </c>
      <c r="E54" s="136"/>
      <c r="F54" s="107"/>
      <c r="G54" s="147"/>
      <c r="H54" s="156"/>
    </row>
    <row r="55" spans="1:8" ht="33.950000000000003" customHeight="1" x14ac:dyDescent="0.2">
      <c r="A55" s="115"/>
      <c r="B55" s="126"/>
      <c r="C55" s="141"/>
      <c r="D55" s="3" t="str">
        <f>IF('Info + taal-langue'!$B$2="Nederlands",'NL+FR'!$A$194,'NL+FR'!$B$194)</f>
        <v>Regelmatig: 2</v>
      </c>
      <c r="E55" s="136"/>
      <c r="F55" s="107"/>
      <c r="G55" s="147"/>
      <c r="H55" s="156"/>
    </row>
    <row r="56" spans="1:8" ht="32.1" customHeight="1" thickBot="1" x14ac:dyDescent="0.25">
      <c r="A56" s="115"/>
      <c r="B56" s="126"/>
      <c r="C56" s="141"/>
      <c r="D56" s="55" t="str">
        <f>IF('Info + taal-langue'!$B$2="Nederlands",'NL+FR'!$A$195,'NL+FR'!$B$195)</f>
        <v>Erg dikwijls: 3</v>
      </c>
      <c r="E56" s="136"/>
      <c r="F56" s="108"/>
      <c r="G56" s="147"/>
      <c r="H56" s="156"/>
    </row>
    <row r="57" spans="1:8" ht="39.950000000000003" customHeight="1" x14ac:dyDescent="0.2">
      <c r="A57" s="119" t="str">
        <f>IF('Info + taal-langue'!$B$2="Nederlands",'NL+FR'!$A$109,'NL+FR'!$B$109)</f>
        <v xml:space="preserve">7. Groepsconflicten </v>
      </c>
      <c r="B57" s="119" t="str">
        <f>IF('Info + taal-langue'!$B$2="Nederlands",'NL+FR'!$A$122,'NL+FR'!$B$122)</f>
        <v>Aantal groepsconflicten of conflicten tussen personen, voor zover u bekend</v>
      </c>
      <c r="C57" s="145">
        <f>'Data collection'!M25</f>
        <v>0</v>
      </c>
      <c r="D57" s="4" t="str">
        <f>IF('Info + taal-langue'!$B$2="Nederlands",'NL+FR'!$A$196,'NL+FR'!$B$196)</f>
        <v>Hoe frequent kwamen dergelijke conflicten voor gedurende het voorgaande jaar?</v>
      </c>
      <c r="E57" s="135" t="str">
        <f>IF('Info + taal-langue'!$B$2="Nederlands",'NL+FR'!$A$281,'NL+FR'!$B$281)</f>
        <v>Meer informatie</v>
      </c>
      <c r="F57" s="28"/>
      <c r="G57" s="149">
        <f>SUM(F58+F63)</f>
        <v>0</v>
      </c>
      <c r="H57" s="155" t="str">
        <f>UPPER(IF('Info + taal-langue'!$B$2="Nederlands",'NL+FR'!$A$109,'NL+FR'!$B$109))</f>
        <v xml:space="preserve">7. GROEPSCONFLICTEN </v>
      </c>
    </row>
    <row r="58" spans="1:8" ht="39.950000000000003" customHeight="1" x14ac:dyDescent="0.2">
      <c r="A58" s="115"/>
      <c r="B58" s="115"/>
      <c r="C58" s="141"/>
      <c r="D58" s="3" t="str">
        <f>IF('Info + taal-langue'!$B$2="Nederlands",'NL+FR'!$A$197,'NL+FR'!$B$197)</f>
        <v>Naar ons weten deed zich geen enkel conflict voor: 0</v>
      </c>
      <c r="E58" s="136"/>
      <c r="F58" s="107">
        <v>0</v>
      </c>
      <c r="G58" s="150"/>
      <c r="H58" s="156"/>
    </row>
    <row r="59" spans="1:8" ht="39.950000000000003" customHeight="1" x14ac:dyDescent="0.2">
      <c r="A59" s="115"/>
      <c r="B59" s="115"/>
      <c r="C59" s="141"/>
      <c r="D59" s="3" t="str">
        <f>IF('Info + taal-langue'!$B$2="Nederlands",'NL+FR'!$A$198,'NL+FR'!$B$198)</f>
        <v>Naar ons weten was er slechts sprake van enkele dergelijke conflicten: 1</v>
      </c>
      <c r="E59" s="136"/>
      <c r="F59" s="107"/>
      <c r="G59" s="150"/>
      <c r="H59" s="156"/>
    </row>
    <row r="60" spans="1:8" ht="39.950000000000003" customHeight="1" x14ac:dyDescent="0.2">
      <c r="A60" s="115"/>
      <c r="B60" s="115"/>
      <c r="C60" s="141"/>
      <c r="D60" s="3" t="str">
        <f>IF('Info + taal-langue'!$B$2="Nederlands",'NL+FR'!$A$199,'NL+FR'!$B$199)</f>
        <v>Dergelijke conflicten doen zich regelmatig voor, ongeveer elke maand: 2</v>
      </c>
      <c r="E60" s="136"/>
      <c r="F60" s="107"/>
      <c r="G60" s="150"/>
      <c r="H60" s="156"/>
    </row>
    <row r="61" spans="1:8" ht="39.950000000000003" customHeight="1" x14ac:dyDescent="0.2">
      <c r="A61" s="115"/>
      <c r="B61" s="115"/>
      <c r="C61" s="141"/>
      <c r="D61" s="3" t="str">
        <f>IF('Info + taal-langue'!$B$2="Nederlands",'NL+FR'!$A$200,'NL+FR'!$B$200)</f>
        <v>Dergelijke conflicten doen zich wekelijks of meerdere keren per week voor: 3</v>
      </c>
      <c r="E61" s="136"/>
      <c r="F61" s="107"/>
      <c r="G61" s="150"/>
      <c r="H61" s="156"/>
    </row>
    <row r="62" spans="1:8" ht="39.950000000000003" customHeight="1" x14ac:dyDescent="0.2">
      <c r="A62" s="115"/>
      <c r="B62" s="115"/>
      <c r="C62" s="141"/>
      <c r="D62" s="4" t="str">
        <f>IF('Info + taal-langue'!$B$2="Nederlands",'NL+FR'!$A$201,'NL+FR'!$B$201)</f>
        <v>Hoe zou u het belang (de ernst) van dergelijke conflicten inschatten?</v>
      </c>
      <c r="E62" s="136"/>
      <c r="F62" s="27"/>
      <c r="G62" s="150"/>
      <c r="H62" s="156"/>
    </row>
    <row r="63" spans="1:8" ht="39.950000000000003" customHeight="1" x14ac:dyDescent="0.2">
      <c r="A63" s="115"/>
      <c r="B63" s="115"/>
      <c r="C63" s="141"/>
      <c r="D63" s="3" t="str">
        <f>IF('Info + taal-langue'!$B$2="Nederlands",'NL+FR'!$A$202,'NL+FR'!$B$202)</f>
        <v>Naar ons weten deed zich geen enkel conflict voor: 0</v>
      </c>
      <c r="E63" s="136"/>
      <c r="F63" s="107">
        <v>0</v>
      </c>
      <c r="G63" s="150"/>
      <c r="H63" s="156"/>
    </row>
    <row r="64" spans="1:8" ht="39.950000000000003" customHeight="1" x14ac:dyDescent="0.2">
      <c r="A64" s="115"/>
      <c r="B64" s="115"/>
      <c r="C64" s="141"/>
      <c r="D64" s="3" t="str">
        <f>IF('Info + taal-langue'!$B$2="Nederlands",'NL+FR'!$A$203,'NL+FR'!$B$203)</f>
        <v>In het algemeen worden dergelijke conflicten snel opgelost en hebben zij geen of weinig invloed op het werk: 1</v>
      </c>
      <c r="E64" s="136"/>
      <c r="F64" s="107"/>
      <c r="G64" s="150"/>
      <c r="H64" s="156"/>
    </row>
    <row r="65" spans="1:8" ht="47.1" customHeight="1" thickBot="1" x14ac:dyDescent="0.25">
      <c r="A65" s="116"/>
      <c r="B65" s="116"/>
      <c r="C65" s="142"/>
      <c r="D65" s="5" t="str">
        <f>IF('Info + taal-langue'!$B$2="Nederlands",'NL+FR'!$A$204,'NL+FR'!$B$204)</f>
        <v>Meerdere conflicten hebben een belangrijke invloed gehad op het werk en/of hebben nogal wat tijd gevergd om opgelost te
geraken: 2</v>
      </c>
      <c r="E65" s="137"/>
      <c r="F65" s="108"/>
      <c r="G65" s="151"/>
      <c r="H65" s="157"/>
    </row>
    <row r="66" spans="1:8" ht="39.950000000000003" customHeight="1" x14ac:dyDescent="0.2">
      <c r="A66" s="119" t="str">
        <f>IF('Info + taal-langue'!$B$2="Nederlands",'NL+FR'!$A$110,'NL+FR'!$B$110)</f>
        <v>8. Ongewenst gedrag door derden</v>
      </c>
      <c r="B66" s="119" t="str">
        <f>IF('Info + taal-langue'!$B$2="Nederlands",'NL+FR'!$A$123,'NL+FR'!$B$123)</f>
        <v>Aantal incidenten uitgaande van derden (verbaal of fysiek geweld, of andere vormen van grensoverschrijdend gedrag vanwege personen van buiten de onderneming) waarvan de werknemers het slachtoffer zijn geworden</v>
      </c>
      <c r="C66" s="145">
        <f>'Data collection'!M28</f>
        <v>0</v>
      </c>
      <c r="D66" s="4" t="str">
        <f>IF('Info + taal-langue'!$B$2="Nederlands",'NL+FR'!$A$205,'NL+FR'!$B$205)</f>
        <v>Hoe frequent kwamen dergelijke incidenten voor gedurende het voorgaande jaar?</v>
      </c>
      <c r="E66" s="135" t="str">
        <f>IF('Info + taal-langue'!$B$2="Nederlands",'NL+FR'!$A$281,'NL+FR'!$B$281)</f>
        <v>Meer informatie</v>
      </c>
      <c r="F66" s="28"/>
      <c r="G66" s="146">
        <f>SUM(F67+F72)</f>
        <v>0</v>
      </c>
      <c r="H66" s="155" t="str">
        <f>UPPER(IF('Info + taal-langue'!$B$2="Nederlands",'NL+FR'!$A$110,'NL+FR'!$B$110))</f>
        <v>8. ONGEWENST GEDRAG DOOR DERDEN</v>
      </c>
    </row>
    <row r="67" spans="1:8" ht="39.950000000000003" customHeight="1" x14ac:dyDescent="0.2">
      <c r="A67" s="115"/>
      <c r="B67" s="115"/>
      <c r="C67" s="141"/>
      <c r="D67" s="3" t="str">
        <f>IF('Info + taal-langue'!$B$2="Nederlands",'NL+FR'!$A$206,'NL+FR'!$B$206)</f>
        <v>Zelden of nooit: 0</v>
      </c>
      <c r="E67" s="136"/>
      <c r="F67" s="107">
        <v>0</v>
      </c>
      <c r="G67" s="147"/>
      <c r="H67" s="156"/>
    </row>
    <row r="68" spans="1:8" ht="39.950000000000003" customHeight="1" x14ac:dyDescent="0.2">
      <c r="A68" s="115"/>
      <c r="B68" s="115"/>
      <c r="C68" s="141"/>
      <c r="D68" s="3" t="str">
        <f>IF('Info + taal-langue'!$B$2="Nederlands",'NL+FR'!$A$207,'NL+FR'!$B$207)</f>
        <v>Soms/van tijd tot tijd: 1</v>
      </c>
      <c r="E68" s="136"/>
      <c r="F68" s="107"/>
      <c r="G68" s="147"/>
      <c r="H68" s="156"/>
    </row>
    <row r="69" spans="1:8" ht="39.950000000000003" customHeight="1" x14ac:dyDescent="0.2">
      <c r="A69" s="115"/>
      <c r="B69" s="115"/>
      <c r="C69" s="141"/>
      <c r="D69" s="3" t="str">
        <f>IF('Info + taal-langue'!$B$2="Nederlands",'NL+FR'!$A$208,'NL+FR'!$B$208)</f>
        <v>Regelmatig: 2</v>
      </c>
      <c r="E69" s="136"/>
      <c r="F69" s="107"/>
      <c r="G69" s="147"/>
      <c r="H69" s="156"/>
    </row>
    <row r="70" spans="1:8" ht="39.950000000000003" customHeight="1" x14ac:dyDescent="0.2">
      <c r="A70" s="115"/>
      <c r="B70" s="115"/>
      <c r="C70" s="141"/>
      <c r="D70" s="3" t="str">
        <f>IF('Info + taal-langue'!$B$2="Nederlands",'NL+FR'!$A$209,'NL+FR'!$B$209)</f>
        <v>Erg dikwijls: 3</v>
      </c>
      <c r="E70" s="136"/>
      <c r="F70" s="107"/>
      <c r="G70" s="147"/>
      <c r="H70" s="156"/>
    </row>
    <row r="71" spans="1:8" ht="39.950000000000003" customHeight="1" x14ac:dyDescent="0.2">
      <c r="A71" s="115"/>
      <c r="B71" s="115"/>
      <c r="C71" s="141"/>
      <c r="D71" s="4" t="str">
        <f>IF('Info + taal-langue'!$B$2="Nederlands",'NL+FR'!$A$210,'NL+FR'!$B$210)</f>
        <v>Hoe zou u het belang van dergelijke incidenten inschatten?</v>
      </c>
      <c r="E71" s="136"/>
      <c r="F71" s="27"/>
      <c r="G71" s="147"/>
      <c r="H71" s="156"/>
    </row>
    <row r="72" spans="1:8" ht="39.950000000000003" customHeight="1" x14ac:dyDescent="0.2">
      <c r="A72" s="115"/>
      <c r="B72" s="115"/>
      <c r="C72" s="141"/>
      <c r="D72" s="3" t="str">
        <f>IF('Info + taal-langue'!$B$2="Nederlands",'NL+FR'!$A$211,'NL+FR'!$B$211)</f>
        <v>Naar ons weten deed zich geen enkel dergelijk incident voor: 0</v>
      </c>
      <c r="E72" s="136"/>
      <c r="F72" s="107">
        <v>0</v>
      </c>
      <c r="G72" s="147"/>
      <c r="H72" s="156"/>
    </row>
    <row r="73" spans="1:8" ht="39.950000000000003" customHeight="1" x14ac:dyDescent="0.2">
      <c r="A73" s="115"/>
      <c r="B73" s="115"/>
      <c r="C73" s="141"/>
      <c r="D73" s="3" t="str">
        <f>IF('Info + taal-langue'!$B$2="Nederlands",'NL+FR'!$A$212,'NL+FR'!$B$212)</f>
        <v>De meeste van dergelijke incidenten waren onschuldig: 1</v>
      </c>
      <c r="E73" s="136"/>
      <c r="F73" s="107"/>
      <c r="G73" s="147"/>
      <c r="H73" s="156"/>
    </row>
    <row r="74" spans="1:8" ht="39.950000000000003" customHeight="1" x14ac:dyDescent="0.2">
      <c r="A74" s="115"/>
      <c r="B74" s="115"/>
      <c r="C74" s="141"/>
      <c r="D74" s="3" t="str">
        <f>IF('Info + taal-langue'!$B$2="Nederlands",'NL+FR'!$A$213,'NL+FR'!$B$213)</f>
        <v>Meerdere van dergelijke incidenten kunnen beschouwd worden als ernstig: 2</v>
      </c>
      <c r="E74" s="136"/>
      <c r="F74" s="107"/>
      <c r="G74" s="147"/>
      <c r="H74" s="156"/>
    </row>
    <row r="75" spans="1:8" ht="39.950000000000003" customHeight="1" thickBot="1" x14ac:dyDescent="0.25">
      <c r="A75" s="116"/>
      <c r="B75" s="116"/>
      <c r="C75" s="142"/>
      <c r="D75" s="5" t="str">
        <f>IF('Info + taal-langue'!$B$2="Nederlands",'NL+FR'!$A$214,'NL+FR'!$B$214)</f>
        <v>Dergelijke incidenten zijn regelmatig van een ernstige aard: 3</v>
      </c>
      <c r="E75" s="137"/>
      <c r="F75" s="108"/>
      <c r="G75" s="148"/>
      <c r="H75" s="157"/>
    </row>
    <row r="76" spans="1:8" ht="56.1" customHeight="1" x14ac:dyDescent="0.2">
      <c r="A76" s="119" t="str">
        <f>IF('Info + taal-langue'!$B$2="Nederlands",'NL+FR'!$A$111,'NL+FR'!$B$111)</f>
        <v>9. Musculoskeletale aandoeningen (MSA: rugpijn, tendinitis, …)</v>
      </c>
      <c r="B76" s="120" t="str">
        <f>IF('Info + taal-langue'!$B$2="Nederlands",'NL+FR'!$A$124,'NL+FR'!$B$124)</f>
        <v>Raming van het aantal personen dat te kampen heeft met musculoskeletale aandoeningen</v>
      </c>
      <c r="C76" s="145">
        <f>'Data collection'!M33</f>
        <v>0</v>
      </c>
      <c r="D76" s="4" t="str">
        <f>IF('Info + taal-langue'!$B$2="Nederlands",'NL+FR'!$A$215,'NL+FR'!$B$215)</f>
        <v>Zijn er, voor zover u weet, momenteel in uw onderneming of afdeling / dienst / departement werknemers die te kampen hebben met musculoskeletale aandoeningen?</v>
      </c>
      <c r="E76" s="135" t="str">
        <f>IF('Info + taal-langue'!$B$2="Nederlands",'NL+FR'!$A$281,'NL+FR'!$B$281)</f>
        <v>Meer informatie</v>
      </c>
      <c r="F76" s="28"/>
      <c r="G76" s="146">
        <f>SUM(F77+F81)</f>
        <v>0</v>
      </c>
      <c r="H76" s="155" t="str">
        <f>IF('Info + taal-langue'!$B$2="Nederlands",'NL+FR'!$A$130,'NL+FR'!$B$130)</f>
        <v>9. MSA</v>
      </c>
    </row>
    <row r="77" spans="1:8" ht="39.950000000000003" customHeight="1" x14ac:dyDescent="0.2">
      <c r="A77" s="115"/>
      <c r="B77" s="112"/>
      <c r="C77" s="141"/>
      <c r="D77" s="3" t="str">
        <f>IF('Info + taal-langue'!$B$2="Nederlands",'NL+FR'!$A$216,'NL+FR'!$B$216)</f>
        <v>Geen enkele werknemer lijkt hiermee te maken te hebben: 0</v>
      </c>
      <c r="E77" s="136"/>
      <c r="F77" s="107">
        <v>0</v>
      </c>
      <c r="G77" s="147"/>
      <c r="H77" s="156"/>
    </row>
    <row r="78" spans="1:8" ht="39.950000000000003" customHeight="1" x14ac:dyDescent="0.2">
      <c r="A78" s="115"/>
      <c r="B78" s="112"/>
      <c r="C78" s="141"/>
      <c r="D78" s="3" t="str">
        <f>IF('Info + taal-langue'!$B$2="Nederlands",'NL+FR'!$A$217,'NL+FR'!$B$217)</f>
        <v>Enkele werknemers hebben last van musculoskeletale aandoeningen: 1</v>
      </c>
      <c r="E78" s="136"/>
      <c r="F78" s="107"/>
      <c r="G78" s="147"/>
      <c r="H78" s="156"/>
    </row>
    <row r="79" spans="1:8" ht="39.950000000000003" customHeight="1" x14ac:dyDescent="0.2">
      <c r="A79" s="115"/>
      <c r="B79" s="112"/>
      <c r="C79" s="141"/>
      <c r="D79" s="3" t="str">
        <f>IF('Info + taal-langue'!$B$2="Nederlands",'NL+FR'!$A$218,'NL+FR'!$B$218)</f>
        <v>Nogal wat werknemers hebben last van musculoskeletale aandoeningen: 2</v>
      </c>
      <c r="E79" s="136"/>
      <c r="F79" s="107"/>
      <c r="G79" s="147"/>
      <c r="H79" s="156"/>
    </row>
    <row r="80" spans="1:8" ht="39.950000000000003" customHeight="1" x14ac:dyDescent="0.2">
      <c r="A80" s="115"/>
      <c r="B80" s="112"/>
      <c r="C80" s="141"/>
      <c r="D80" s="4" t="str">
        <f>IF('Info + taal-langue'!$B$2="Nederlands",'NL+FR'!$A$219,'NL+FR'!$B$219)</f>
        <v>Hoe beoordeelt u het aantal musculoskeletale aandoeningen in uw onderneming of afdeling / dienst / departement, gegeven haar kenmerken en de sector waarin u actief bent?</v>
      </c>
      <c r="E80" s="136"/>
      <c r="F80" s="27"/>
      <c r="G80" s="147"/>
      <c r="H80" s="156"/>
    </row>
    <row r="81" spans="1:8" ht="39.950000000000003" customHeight="1" x14ac:dyDescent="0.2">
      <c r="A81" s="115"/>
      <c r="B81" s="112"/>
      <c r="C81" s="141"/>
      <c r="D81" s="3" t="str">
        <f>IF('Info + taal-langue'!$B$2="Nederlands",'NL+FR'!$A$220,'NL+FR'!$B$220)</f>
        <v>Wij vinden het aantal gunstig: 0</v>
      </c>
      <c r="E81" s="136"/>
      <c r="F81" s="107">
        <v>0</v>
      </c>
      <c r="G81" s="147"/>
      <c r="H81" s="156"/>
    </row>
    <row r="82" spans="1:8" ht="39.950000000000003" customHeight="1" x14ac:dyDescent="0.2">
      <c r="A82" s="115"/>
      <c r="B82" s="112"/>
      <c r="C82" s="141"/>
      <c r="D82" s="3" t="str">
        <f>IF('Info + taal-langue'!$B$2="Nederlands",'NL+FR'!$A$221,'NL+FR'!$B$221)</f>
        <v>Wij beschouwen het aantal als normaal/aanvaardbaar: 1</v>
      </c>
      <c r="E82" s="136"/>
      <c r="F82" s="107"/>
      <c r="G82" s="147"/>
      <c r="H82" s="156"/>
    </row>
    <row r="83" spans="1:8" ht="39.950000000000003" customHeight="1" thickBot="1" x14ac:dyDescent="0.25">
      <c r="A83" s="116"/>
      <c r="B83" s="113"/>
      <c r="C83" s="142"/>
      <c r="D83" s="5" t="str">
        <f>IF('Info + taal-langue'!$B$2="Nederlands",'NL+FR'!$A$222,'NL+FR'!$B$222)</f>
        <v>Wij vinden het aantal ongunstig: 2</v>
      </c>
      <c r="E83" s="137"/>
      <c r="F83" s="108"/>
      <c r="G83" s="148"/>
      <c r="H83" s="157"/>
    </row>
    <row r="84" spans="1:8" ht="105" customHeight="1" x14ac:dyDescent="0.2">
      <c r="A84" s="119" t="str">
        <f>IF('Info + taal-langue'!$B$2="Nederlands",'NL+FR'!$A$131,'NL+FR'!$B$131)</f>
        <v>10. Respect voor diversiteit in de onderneming</v>
      </c>
      <c r="B84" s="152"/>
      <c r="C84" s="4"/>
      <c r="D84" s="4" t="str">
        <f>IF('Info + taal-langue'!$B$2="Nederlands",'NL+FR'!$A$223,'NL+FR'!$B$223)</f>
        <v>Hebt u er weet van dat werknemers verschillend behandeld worden om reden van persoonskenmerken (ras, huidskleur, afkomst van de persoon, nationale of etnische oorsprong, nationaliteit, geslacht, seksuele geaardheid, burgerlijke stand, geboorte, leeftijd, rijkdom, religieuze of filosofische overtuiging, huidige of toekomstige gezondheidstoestand, handicap, taal, politieke overtuiging, fysieke dan wel genetische kenmerken of sociale afkomst)?</v>
      </c>
      <c r="E84" s="135" t="str">
        <f>IF('Info + taal-langue'!$B$2="Nederlands",'NL+FR'!$A$281,'NL+FR'!$B$281)</f>
        <v>Meer informatie</v>
      </c>
      <c r="F84" s="28"/>
      <c r="G84" s="146">
        <f>SUM(F85+F89)</f>
        <v>0</v>
      </c>
      <c r="H84" s="155" t="str">
        <f>IF('Info + taal-langue'!$B$2="Nederlands",'NL+FR'!$A$137,'NL+FR'!$B$137)</f>
        <v>10. DIVERSITEIT</v>
      </c>
    </row>
    <row r="85" spans="1:8" ht="39.950000000000003" customHeight="1" x14ac:dyDescent="0.2">
      <c r="A85" s="115"/>
      <c r="B85" s="153"/>
      <c r="C85" s="4"/>
      <c r="D85" s="3" t="str">
        <f>IF('Info + taal-langue'!$B$2="Nederlands",'NL+FR'!$A$224,'NL+FR'!$B$224)</f>
        <v>Naar ons weten wordt elke werknemer op dezelfde manier behandeld: 0</v>
      </c>
      <c r="E85" s="136"/>
      <c r="F85" s="107">
        <v>0</v>
      </c>
      <c r="G85" s="147"/>
      <c r="H85" s="156"/>
    </row>
    <row r="86" spans="1:8" ht="60" customHeight="1" x14ac:dyDescent="0.2">
      <c r="A86" s="115"/>
      <c r="B86" s="153"/>
      <c r="C86" s="4"/>
      <c r="D86" s="3" t="str">
        <f>IF('Info + taal-langue'!$B$2="Nederlands",'NL+FR'!$A$225,'NL+FR'!$B$225)</f>
        <v>Wij zijn er niet zeker van dat elke werknemer met een minder courante godsdienstige overtuiging, van een andere seksuele geaardheid, van vreemde afkomst, … in de praktijk altijd op dezelfde manier wordt behandeld als de andere collega’s: 1</v>
      </c>
      <c r="E86" s="136"/>
      <c r="F86" s="107"/>
      <c r="G86" s="147"/>
      <c r="H86" s="156"/>
    </row>
    <row r="87" spans="1:8" ht="62.1" customHeight="1" x14ac:dyDescent="0.2">
      <c r="A87" s="115"/>
      <c r="B87" s="153"/>
      <c r="C87" s="4"/>
      <c r="D87" s="3" t="str">
        <f>IF('Info + taal-langue'!$B$2="Nederlands",'NL+FR'!$A$226,'NL+FR'!$B$226)</f>
        <v>De onderneming of afdeling / dienst / departement maakt wel degelijk een onderscheid tussen werknemers op grond van kenmerken die niets te maken hebben met de arbeidsprestaties: 2</v>
      </c>
      <c r="E87" s="136"/>
      <c r="F87" s="107"/>
      <c r="G87" s="147"/>
      <c r="H87" s="156"/>
    </row>
    <row r="88" spans="1:8" ht="39.950000000000003" customHeight="1" x14ac:dyDescent="0.2">
      <c r="A88" s="115"/>
      <c r="B88" s="153"/>
      <c r="C88" s="4"/>
      <c r="D88" s="4" t="str">
        <f>IF('Info + taal-langue'!$B$2="Nederlands",'NL+FR'!$A$227,'NL+FR'!$B$227)</f>
        <v>Zaten er tussen de formele en informele verzoeken tot interventie die in de loop van het voorgaande jaar werden geformuleerd klachten die verwezen naar discriminatie?</v>
      </c>
      <c r="E88" s="136"/>
      <c r="F88" s="27"/>
      <c r="G88" s="147"/>
      <c r="H88" s="156"/>
    </row>
    <row r="89" spans="1:8" ht="39.950000000000003" customHeight="1" x14ac:dyDescent="0.2">
      <c r="A89" s="115"/>
      <c r="B89" s="153"/>
      <c r="C89" s="4"/>
      <c r="D89" s="3" t="str">
        <f>IF('Info + taal-langue'!$B$2="Nederlands",'NL+FR'!$A$228,'NL+FR'!$B$228)</f>
        <v>Neen: 0</v>
      </c>
      <c r="E89" s="136"/>
      <c r="F89" s="107">
        <v>0</v>
      </c>
      <c r="G89" s="147"/>
      <c r="H89" s="156"/>
    </row>
    <row r="90" spans="1:8" ht="39.950000000000003" customHeight="1" thickBot="1" x14ac:dyDescent="0.25">
      <c r="A90" s="116"/>
      <c r="B90" s="154"/>
      <c r="C90" s="6"/>
      <c r="D90" s="5" t="str">
        <f>IF('Info + taal-langue'!$B$2="Nederlands",'NL+FR'!$A$229,'NL+FR'!$B$229)</f>
        <v>Ja: 1</v>
      </c>
      <c r="E90" s="137"/>
      <c r="F90" s="108"/>
      <c r="G90" s="148"/>
      <c r="H90" s="157"/>
    </row>
    <row r="91" spans="1:8" ht="39.950000000000003" customHeight="1" x14ac:dyDescent="0.2">
      <c r="A91" s="119" t="str">
        <f>IF('Info + taal-langue'!$B$2="Nederlands",'NL+FR'!$A$132,'NL+FR'!$B$132)</f>
        <v>11. Functioneringsproblemen ten gevolge van middelengebruik op de werkvloer en maatregelen die in dit verband werden genomen</v>
      </c>
      <c r="B91" s="152"/>
      <c r="C91" s="4"/>
      <c r="D91" s="4" t="str">
        <f>IF('Info + taal-langue'!$B$2="Nederlands",'NL+FR'!$A$230,'NL+FR'!$B$230)</f>
        <v>Heeft uw onderneming of afdeling / dienst / departement in de loop van het voorgaande jaar te maken gehad met problemen inzake het gebruik van alcohol, drugs, medicatie, … bij het personeel?</v>
      </c>
      <c r="E91" s="135" t="str">
        <f>IF('Info + taal-langue'!$B$2="Nederlands",'NL+FR'!$A$281,'NL+FR'!$B$281)</f>
        <v>Meer informatie</v>
      </c>
      <c r="F91" s="28"/>
      <c r="G91" s="146">
        <f>SUM(F92+F96)</f>
        <v>0</v>
      </c>
      <c r="H91" s="155" t="str">
        <f>IF('Info + taal-langue'!$B$2="Nederlands",'NL+FR'!$A$138,'NL+FR'!$B$138)</f>
        <v>11. VERSLAVING</v>
      </c>
    </row>
    <row r="92" spans="1:8" ht="39.950000000000003" customHeight="1" x14ac:dyDescent="0.2">
      <c r="A92" s="115"/>
      <c r="B92" s="153"/>
      <c r="C92" s="4"/>
      <c r="D92" s="3" t="str">
        <f>IF('Info + taal-langue'!$B$2="Nederlands",'NL+FR'!$A$231,'NL+FR'!$B$231)</f>
        <v>De onderneming of afdeling / dienst / departement heeft hier geen problemen mee gehad: 0</v>
      </c>
      <c r="E92" s="136"/>
      <c r="F92" s="107">
        <v>0</v>
      </c>
      <c r="G92" s="147"/>
      <c r="H92" s="156"/>
    </row>
    <row r="93" spans="1:8" ht="39.950000000000003" customHeight="1" x14ac:dyDescent="0.2">
      <c r="A93" s="115"/>
      <c r="B93" s="153"/>
      <c r="C93" s="4"/>
      <c r="D93" s="3" t="str">
        <f>IF('Info + taal-langue'!$B$2="Nederlands",'NL+FR'!$A$232,'NL+FR'!$B$232)</f>
        <v>De onderneming of afdeling / dienst / departement heeft hiertegen enkele malen moeten optreden: 1</v>
      </c>
      <c r="E93" s="136"/>
      <c r="F93" s="107"/>
      <c r="G93" s="147"/>
      <c r="H93" s="156"/>
    </row>
    <row r="94" spans="1:8" ht="39.950000000000003" customHeight="1" x14ac:dyDescent="0.2">
      <c r="A94" s="115"/>
      <c r="B94" s="153"/>
      <c r="C94" s="4"/>
      <c r="D94" s="3" t="str">
        <f>IF('Info + taal-langue'!$B$2="Nederlands",'NL+FR'!$A$233,'NL+FR'!$B$233)</f>
        <v>De onderneming of afdeling / dienst / departement werd regelmatig geconfronteerd met deze problematiek: 2</v>
      </c>
      <c r="E94" s="136"/>
      <c r="F94" s="107"/>
      <c r="G94" s="147"/>
      <c r="H94" s="156"/>
    </row>
    <row r="95" spans="1:8" ht="39.950000000000003" customHeight="1" x14ac:dyDescent="0.2">
      <c r="A95" s="115"/>
      <c r="B95" s="153"/>
      <c r="C95" s="4"/>
      <c r="D95" s="4" t="str">
        <f>IF('Info + taal-langue'!$B$2="Nederlands",'NL+FR'!$A$234,'NL+FR'!$B$234)</f>
        <v>Houdt de onderneming rekening met het bestaan van een mogelijke problematiek van middelenmisbruik (alcohol, drugs, medicatie, …) bij het personeel?</v>
      </c>
      <c r="E95" s="136"/>
      <c r="F95" s="27"/>
      <c r="G95" s="147"/>
      <c r="H95" s="156"/>
    </row>
    <row r="96" spans="1:8" ht="39.950000000000003" customHeight="1" x14ac:dyDescent="0.2">
      <c r="A96" s="115"/>
      <c r="B96" s="153"/>
      <c r="C96" s="4"/>
      <c r="D96" s="3" t="str">
        <f>IF('Info + taal-langue'!$B$2="Nederlands",'NL+FR'!$A$235,'NL+FR'!$B$235)</f>
        <v>Er zijn maatregelen (intern beleid alcohol en andere drugs) voorzien voor het geval zich een dergelijk probleem zou voordoen: 0</v>
      </c>
      <c r="E96" s="136"/>
      <c r="F96" s="107">
        <v>0</v>
      </c>
      <c r="G96" s="147"/>
      <c r="H96" s="156"/>
    </row>
    <row r="97" spans="1:8" ht="39.950000000000003" customHeight="1" x14ac:dyDescent="0.2">
      <c r="A97" s="115"/>
      <c r="B97" s="153"/>
      <c r="C97" s="4"/>
      <c r="D97" s="3" t="str">
        <f>IF('Info + taal-langue'!$B$2="Nederlands",'NL+FR'!$A$236,'NL+FR'!$B$236)</f>
        <v>Hoewel er maatregelen voorzien zijn, wordt in het algemeen niet opgetreden wanneer het zou nodig zijn: 1</v>
      </c>
      <c r="E97" s="136"/>
      <c r="F97" s="107"/>
      <c r="G97" s="147"/>
      <c r="H97" s="156"/>
    </row>
    <row r="98" spans="1:8" ht="50.1" customHeight="1" thickBot="1" x14ac:dyDescent="0.25">
      <c r="A98" s="116"/>
      <c r="B98" s="154"/>
      <c r="C98" s="6"/>
      <c r="D98" s="5" t="str">
        <f>IF('Info + taal-langue'!$B$2="Nederlands",'NL+FR'!$A$237,'NL+FR'!$B$237)</f>
        <v>Naar ons weten bestaan er geen maatregelen voor het geval een werknemer zou te kampen hebben met een verslavingsprobleem: 2</v>
      </c>
      <c r="E98" s="137"/>
      <c r="F98" s="108"/>
      <c r="G98" s="148"/>
      <c r="H98" s="157"/>
    </row>
    <row r="99" spans="1:8" ht="42.95" customHeight="1" x14ac:dyDescent="0.2">
      <c r="A99" s="119" t="str">
        <f>IF('Info + taal-langue'!$B$2="Nederlands",'NL+FR'!$A$133,'NL+FR'!$B$133)</f>
        <v>12. Functioneren van de preventiedienst of van de persoon/personen met een opdracht op het vlak van de werkgebonden 
psychosociale risico’s</v>
      </c>
      <c r="B99" s="152"/>
      <c r="C99" s="4"/>
      <c r="D99" s="67" t="str">
        <f>IF('Info + taal-langue'!$B$2="Nederlands",'NL+FR'!$A$238,'NL+FR'!$B$238)</f>
        <v>Wordt de problematiek van de psychosociale belasting van de werknemers aangepakt via concrete acties op het terrein die ingekaderd zijn in een lange-termijnbeleid?</v>
      </c>
      <c r="E99" s="132" t="str">
        <f>IF('Info + taal-langue'!$B$2="Nederlands",'NL+FR'!$A$281,'NL+FR'!$B$281)</f>
        <v>Meer informatie</v>
      </c>
      <c r="F99" s="28"/>
      <c r="G99" s="146">
        <f>SUM(F100)</f>
        <v>0</v>
      </c>
      <c r="H99" s="155" t="str">
        <f>IF('Info + taal-langue'!$B$2="Nederlands",'NL+FR'!$A$140,'NL+FR'!$B$140)</f>
        <v>13. PREVENTIEDIENST PSY</v>
      </c>
    </row>
    <row r="100" spans="1:8" ht="48.95" customHeight="1" x14ac:dyDescent="0.2">
      <c r="A100" s="115"/>
      <c r="B100" s="153"/>
      <c r="C100" s="4"/>
      <c r="D100" s="33" t="str">
        <f>IF('Info + taal-langue'!$B$2="Nederlands",'NL+FR'!$A$239,'NL+FR'!$B$239)</f>
        <v>Er is één persoon of dienst die verantwoordelijk is voor deze problematiek. Deze wordt ondersteund door een werkgroep die 
acties op lange termijn aanstuurt: 0</v>
      </c>
      <c r="E100" s="133"/>
      <c r="F100" s="107">
        <v>0</v>
      </c>
      <c r="G100" s="147"/>
      <c r="H100" s="156"/>
    </row>
    <row r="101" spans="1:8" ht="39.950000000000003" customHeight="1" x14ac:dyDescent="0.2">
      <c r="A101" s="115"/>
      <c r="B101" s="153"/>
      <c r="C101" s="4"/>
      <c r="D101" s="33" t="str">
        <f>IF('Info + taal-langue'!$B$2="Nederlands",'NL+FR'!$A$240,'NL+FR'!$B$240)</f>
        <v>Er is één persoon of dienst die verantwoordelijk is voor deze problematiek; deze onderneemt regelmatig acties op dit vlak: 1</v>
      </c>
      <c r="E101" s="133"/>
      <c r="F101" s="107"/>
      <c r="G101" s="147"/>
      <c r="H101" s="156"/>
    </row>
    <row r="102" spans="1:8" ht="39.950000000000003" customHeight="1" x14ac:dyDescent="0.2">
      <c r="A102" s="115"/>
      <c r="B102" s="153"/>
      <c r="C102" s="4"/>
      <c r="D102" s="33" t="str">
        <f>IF('Info + taal-langue'!$B$2="Nederlands",'NL+FR'!$A$241,'NL+FR'!$B$241)</f>
        <v>Eén of meerdere personen zijn daar regelmatig mee bezig, maar tot nog toe heeft dat niet geleid tot acties op de langere termijn: 2</v>
      </c>
      <c r="E102" s="133"/>
      <c r="F102" s="107"/>
      <c r="G102" s="147"/>
      <c r="H102" s="156"/>
    </row>
    <row r="103" spans="1:8" ht="42" customHeight="1" x14ac:dyDescent="0.2">
      <c r="A103" s="115"/>
      <c r="B103" s="153"/>
      <c r="C103" s="4"/>
      <c r="D103" s="33" t="str">
        <f>IF('Info + taal-langue'!$B$2="Nederlands",'NL+FR'!$A$242,'NL+FR'!$B$242)</f>
        <v>Meerdere personen zijn daar soms wel mee bezig maar het gebeurt allemaal weinig gecoördineerd en resultaatsgericht: 3</v>
      </c>
      <c r="E103" s="133"/>
      <c r="F103" s="107"/>
      <c r="G103" s="147"/>
      <c r="H103" s="156"/>
    </row>
    <row r="104" spans="1:8" ht="39.950000000000003" customHeight="1" thickBot="1" x14ac:dyDescent="0.25">
      <c r="A104" s="116"/>
      <c r="B104" s="154"/>
      <c r="C104" s="6"/>
      <c r="D104" s="60" t="str">
        <f>IF('Info + taal-langue'!$B$2="Nederlands",'NL+FR'!$A$243,'NL+FR'!$B$243)</f>
        <v>Niemand houdt zich hiermee duidelijk bezig: 4</v>
      </c>
      <c r="E104" s="134"/>
      <c r="F104" s="108"/>
      <c r="G104" s="148"/>
      <c r="H104" s="157"/>
    </row>
    <row r="105" spans="1:8" ht="80.099999999999994" customHeight="1" x14ac:dyDescent="0.2">
      <c r="A105" s="119" t="str">
        <f>IF('Info + taal-langue'!$B$2="Nederlands",'NL+FR'!$A$134,'NL+FR'!$B$134)</f>
        <v>13. Sociaal overleg rond de psychosociale risico’s</v>
      </c>
      <c r="B105" s="152"/>
      <c r="C105" s="4"/>
      <c r="D105" s="4" t="str">
        <f>IF('Info + taal-langue'!$B$2="Nederlands",'NL+FR'!$A$244,'NL+FR'!$B$244)</f>
        <v>In welke mate worden de psychosociale risico’s en de maatregelen die op dit vlak worden overwogen besproken in de schoot van de vergaderingen van het CPBW, de ondernemingsraad of de syndicale delegatie? Indien geen van deze drie instanties bestaan: in welke mate komt deze problematiek aan bod in de diverse vergaderingen met de werknemers?</v>
      </c>
      <c r="E105" s="135" t="str">
        <f>IF('Info + taal-langue'!$B$2="Nederlands",'NL+FR'!$A$281,'NL+FR'!$B$281)</f>
        <v>Meer informatie</v>
      </c>
      <c r="F105" s="28"/>
      <c r="G105" s="146">
        <f>SUM(F106,F110)</f>
        <v>0</v>
      </c>
      <c r="H105" s="155" t="str">
        <f>IF('Info + taal-langue'!$B$2="Nederlands",'NL+FR'!$A$139,'NL+FR'!$B$139)</f>
        <v>12. SOCIAAL OVERLEG PSY</v>
      </c>
    </row>
    <row r="106" spans="1:8" ht="39.950000000000003" customHeight="1" x14ac:dyDescent="0.2">
      <c r="A106" s="115"/>
      <c r="B106" s="153"/>
      <c r="C106" s="4"/>
      <c r="D106" s="3" t="str">
        <f>IF('Info + taal-langue'!$B$2="Nederlands",'NL+FR'!$A$245,'NL+FR'!$B$245)</f>
        <v>Regelmatig: 0</v>
      </c>
      <c r="E106" s="136"/>
      <c r="F106" s="107">
        <v>0</v>
      </c>
      <c r="G106" s="147"/>
      <c r="H106" s="156"/>
    </row>
    <row r="107" spans="1:8" ht="39.950000000000003" customHeight="1" x14ac:dyDescent="0.2">
      <c r="A107" s="115"/>
      <c r="B107" s="153"/>
      <c r="C107" s="4"/>
      <c r="D107" s="3" t="str">
        <f>IF('Info + taal-langue'!$B$2="Nederlands",'NL+FR'!$A$246,'NL+FR'!$B$246)</f>
        <v>Af en toe: 1</v>
      </c>
      <c r="E107" s="136"/>
      <c r="F107" s="107"/>
      <c r="G107" s="147"/>
      <c r="H107" s="156"/>
    </row>
    <row r="108" spans="1:8" ht="39.950000000000003" customHeight="1" x14ac:dyDescent="0.2">
      <c r="A108" s="115"/>
      <c r="B108" s="153"/>
      <c r="C108" s="4"/>
      <c r="D108" s="3" t="str">
        <f>IF('Info + taal-langue'!$B$2="Nederlands",'NL+FR'!$A$247,'NL+FR'!$B$247)</f>
        <v>Zelden of nooit: 2</v>
      </c>
      <c r="E108" s="136"/>
      <c r="F108" s="107"/>
      <c r="G108" s="147"/>
      <c r="H108" s="156"/>
    </row>
    <row r="109" spans="1:8" ht="39.950000000000003" customHeight="1" x14ac:dyDescent="0.2">
      <c r="A109" s="115"/>
      <c r="B109" s="153"/>
      <c r="C109" s="4"/>
      <c r="D109" s="4" t="str">
        <f>IF('Info + taal-langue'!$B$2="Nederlands",'NL+FR'!$A$248,'NL+FR'!$B$248)</f>
        <v>In welke mate komt de problematiek van de psychosociale risico’s op de agenda van deze vergaderingen?</v>
      </c>
      <c r="E109" s="136"/>
      <c r="F109" s="29"/>
      <c r="G109" s="147"/>
      <c r="H109" s="156"/>
    </row>
    <row r="110" spans="1:8" ht="39.950000000000003" customHeight="1" x14ac:dyDescent="0.2">
      <c r="A110" s="115"/>
      <c r="B110" s="153"/>
      <c r="C110" s="4"/>
      <c r="D110" s="3" t="str">
        <f>IF('Info + taal-langue'!$B$2="Nederlands",'NL+FR'!$A$249,'NL+FR'!$B$249)</f>
        <v>We gaan het daar de komende maanden zeker over hebben: 0</v>
      </c>
      <c r="E110" s="136"/>
      <c r="F110" s="107">
        <v>0</v>
      </c>
      <c r="G110" s="147"/>
      <c r="H110" s="156"/>
    </row>
    <row r="111" spans="1:8" ht="39.950000000000003" customHeight="1" thickBot="1" x14ac:dyDescent="0.25">
      <c r="A111" s="116"/>
      <c r="B111" s="154"/>
      <c r="C111" s="6"/>
      <c r="D111" s="5" t="str">
        <f>IF('Info + taal-langue'!$B$2="Nederlands",'NL+FR'!$A$250,'NL+FR'!$B$250)</f>
        <v>Het is momenteel niet voorzien dat we hierover gaan praten: 1</v>
      </c>
      <c r="E111" s="137"/>
      <c r="F111" s="108"/>
      <c r="G111" s="148"/>
      <c r="H111" s="157"/>
    </row>
    <row r="112" spans="1:8" ht="60.95" customHeight="1" x14ac:dyDescent="0.2">
      <c r="A112" s="119" t="str">
        <f>IF('Info + taal-langue'!$B$2="Nederlands",'NL+FR'!$A$135,'NL+FR'!$B$135)</f>
        <v>14. Opleidingen en sensibiliserende acties met betrekking tot de psychosociale risico’s</v>
      </c>
      <c r="B112" s="152"/>
      <c r="C112" s="4"/>
      <c r="D112" s="4" t="str">
        <f>IF('Info + taal-langue'!$B$2="Nederlands",'NL+FR'!$A$251,'NL+FR'!$B$251)</f>
        <v>Hebben de werknemers van uw onderneming of afdeling / dienst / departement opleidingen kunnen volgen of werden zij benaderd door middel van sensibiliserende acties die rechtstreeks of onrechtstreeks verwijzen naar de psychosociale risico’s?</v>
      </c>
      <c r="E112" s="135" t="str">
        <f>IF('Info + taal-langue'!$B$2="Nederlands",'NL+FR'!$A$281,'NL+FR'!$B$281)</f>
        <v>Meer informatie</v>
      </c>
      <c r="F112" s="28"/>
      <c r="G112" s="146">
        <f>SUM(F113+F119)</f>
        <v>0</v>
      </c>
      <c r="H112" s="155" t="str">
        <f>IF('Info + taal-langue'!$B$2="Nederlands",'NL+FR'!$A$141,'NL+FR'!$B$141)</f>
        <v>14. OPLEIDINGEN PSY</v>
      </c>
    </row>
    <row r="113" spans="1:8" ht="39.950000000000003" customHeight="1" x14ac:dyDescent="0.2">
      <c r="A113" s="115"/>
      <c r="B113" s="153"/>
      <c r="C113" s="4"/>
      <c r="D113" s="3" t="str">
        <f>IF('Info + taal-langue'!$B$2="Nederlands",'NL+FR'!$A$252,'NL+FR'!$B$252)</f>
        <v>Ja, dergelijke acties worden regelmatig georganiseerd: 0</v>
      </c>
      <c r="E113" s="136"/>
      <c r="F113" s="107">
        <v>0</v>
      </c>
      <c r="G113" s="147"/>
      <c r="H113" s="156"/>
    </row>
    <row r="114" spans="1:8" ht="39.950000000000003" customHeight="1" x14ac:dyDescent="0.2">
      <c r="A114" s="115"/>
      <c r="B114" s="153"/>
      <c r="C114" s="4"/>
      <c r="D114" s="3" t="str">
        <f t="array" ref="D114">IF('Info + taal-langue'!$B$2="Nederlands",'NL+FR'!$A$253,'NL+FR'!$B$253)</f>
        <v>Die dingen werden wel eens georganiseerd, maar er zit geen echte systematiek in: 1</v>
      </c>
      <c r="E114" s="136"/>
      <c r="F114" s="107"/>
      <c r="G114" s="147"/>
      <c r="H114" s="156"/>
    </row>
    <row r="115" spans="1:8" ht="39.950000000000003" customHeight="1" x14ac:dyDescent="0.2">
      <c r="A115" s="115"/>
      <c r="B115" s="153"/>
      <c r="C115" s="4"/>
      <c r="D115" s="3" t="str">
        <f>IF('Info + taal-langue'!$B$2="Nederlands",'NL+FR'!$A$254,'NL+FR'!$B$254)</f>
        <v>Dit is ooit één keer gebeurd, nog niet zo lang geleden: 2</v>
      </c>
      <c r="E115" s="136"/>
      <c r="F115" s="107"/>
      <c r="G115" s="147"/>
      <c r="H115" s="156"/>
    </row>
    <row r="116" spans="1:8" ht="39.950000000000003" customHeight="1" x14ac:dyDescent="0.2">
      <c r="A116" s="115"/>
      <c r="B116" s="153"/>
      <c r="C116" s="4"/>
      <c r="D116" s="3" t="str">
        <f>IF('Info + taal-langue'!$B$2="Nederlands",'NL+FR'!$A$255,'NL+FR'!$B$255)</f>
        <v>Dit is ooit één keer gebeurd, maar dat is toch al meer dan een paar jaar geleden: 3</v>
      </c>
      <c r="E116" s="136"/>
      <c r="F116" s="107"/>
      <c r="G116" s="147"/>
      <c r="H116" s="156"/>
    </row>
    <row r="117" spans="1:8" ht="39.950000000000003" customHeight="1" x14ac:dyDescent="0.2">
      <c r="A117" s="115"/>
      <c r="B117" s="153"/>
      <c r="C117" s="4"/>
      <c r="D117" s="3" t="str">
        <f>IF('Info + taal-langue'!$B$2="Nederlands",'NL+FR'!$A$256,'NL+FR'!$B$256)</f>
        <v>Neen, van dit soort acties is nog nooit sprake geweest in onze onderneming: 4</v>
      </c>
      <c r="E117" s="136"/>
      <c r="F117" s="107"/>
      <c r="G117" s="147"/>
      <c r="H117" s="156"/>
    </row>
    <row r="118" spans="1:8" ht="39.950000000000003" customHeight="1" x14ac:dyDescent="0.2">
      <c r="A118" s="115"/>
      <c r="B118" s="153"/>
      <c r="C118" s="4"/>
      <c r="D118" s="4" t="str">
        <f>IF('Info + taal-langue'!$B$2="Nederlands",'NL+FR'!$A$257,'NL+FR'!$B$257)</f>
        <v>Worden de leden van de hiërarchische lijn gesensibiliseerd over de problematiek van de psychosociale risico’s?</v>
      </c>
      <c r="E118" s="136"/>
      <c r="F118" s="29"/>
      <c r="G118" s="147"/>
      <c r="H118" s="156"/>
    </row>
    <row r="119" spans="1:8" ht="39.950000000000003" customHeight="1" x14ac:dyDescent="0.2">
      <c r="A119" s="115"/>
      <c r="B119" s="153"/>
      <c r="C119" s="4"/>
      <c r="D119" s="3" t="str">
        <f>IF('Info + taal-langue'!$B$2="Nederlands",'NL+FR'!$A$258,'NL+FR'!$B$258)</f>
        <v>Hierover werden er al opleidingen georganiseerd. Deze worden bovendien regelmatig herhaald: 0</v>
      </c>
      <c r="E119" s="136"/>
      <c r="F119" s="107">
        <v>0</v>
      </c>
      <c r="G119" s="147"/>
      <c r="H119" s="156"/>
    </row>
    <row r="120" spans="1:8" ht="39.950000000000003" customHeight="1" x14ac:dyDescent="0.2">
      <c r="A120" s="115"/>
      <c r="B120" s="153"/>
      <c r="C120" s="4"/>
      <c r="D120" s="3" t="str">
        <f>IF('Info + taal-langue'!$B$2="Nederlands",'NL+FR'!$A$259,'NL+FR'!$B$259)</f>
        <v>Binnenkort wordt hierover een opleidingssessie georganiseerd: 1</v>
      </c>
      <c r="E120" s="136"/>
      <c r="F120" s="107"/>
      <c r="G120" s="147"/>
      <c r="H120" s="156"/>
    </row>
    <row r="121" spans="1:8" ht="39.950000000000003" customHeight="1" thickBot="1" x14ac:dyDescent="0.25">
      <c r="A121" s="116"/>
      <c r="B121" s="154"/>
      <c r="C121" s="6"/>
      <c r="D121" s="5" t="str">
        <f>IF('Info + taal-langue'!$B$2="Nederlands",'NL+FR'!$A$260,'NL+FR'!$B$260)</f>
        <v>Er is nooit sprake van geweest om zo’n opleiding voor de leden van de hiërarchische lijn te organiseren: 2</v>
      </c>
      <c r="E121" s="137"/>
      <c r="F121" s="108"/>
      <c r="G121" s="148"/>
      <c r="H121" s="157"/>
    </row>
    <row r="122" spans="1:8" ht="42.95" customHeight="1" x14ac:dyDescent="0.2">
      <c r="A122" s="119" t="str">
        <f>IF('Info + taal-langue'!$B$2="Nederlands",'NL+FR'!$A$136,'NL+FR'!$B$136)</f>
        <v>15. Bestaan van een actieplan ter bestrijding van de psychosociale risico’s</v>
      </c>
      <c r="B122" s="152"/>
      <c r="C122" s="34"/>
      <c r="D122" s="4" t="str">
        <f>IF('Info + taal-langue'!$B$2="Nederlands",'NL+FR'!$A$261,'NL+FR'!$B$261)</f>
        <v>Bestaat er een actieplan met betrekking tot de voorkoming en bestrijding van psychosociale risico’s waarvan de uitvoering wordt opgevolgd?</v>
      </c>
      <c r="E122" s="135" t="str">
        <f>IF('Info + taal-langue'!$B$2="Nederlands",'NL+FR'!$A$281,'NL+FR'!$B$281)</f>
        <v>Meer informatie</v>
      </c>
      <c r="F122" s="28"/>
      <c r="G122" s="146">
        <f>F123</f>
        <v>0</v>
      </c>
      <c r="H122" s="155" t="str">
        <f>IF('Info + taal-langue'!$B$2="Nederlands",'NL+FR'!$A$142,'NL+FR'!$B$142)</f>
        <v>15. ACTIEPLAN PSY</v>
      </c>
    </row>
    <row r="123" spans="1:8" ht="39.950000000000003" customHeight="1" x14ac:dyDescent="0.2">
      <c r="A123" s="115"/>
      <c r="B123" s="153"/>
      <c r="C123" s="4"/>
      <c r="D123" s="3" t="str">
        <f>IF('Info + taal-langue'!$B$2="Nederlands",'NL+FR'!$A$262,'NL+FR'!$B$262)</f>
        <v>Een dergelijk actieplan bestaat. Het leidt tot acties, waarvan de uitvoering wordt opgevolgd: 0</v>
      </c>
      <c r="E123" s="136"/>
      <c r="F123" s="107">
        <v>0</v>
      </c>
      <c r="G123" s="147"/>
      <c r="H123" s="156"/>
    </row>
    <row r="124" spans="1:8" ht="39.950000000000003" customHeight="1" x14ac:dyDescent="0.2">
      <c r="A124" s="115"/>
      <c r="B124" s="153"/>
      <c r="C124" s="4"/>
      <c r="D124" s="3" t="str">
        <f>IF('Info + taal-langue'!$B$2="Nederlands",'NL+FR'!$A$263,'NL+FR'!$B$263)</f>
        <v>Een dergelijk actieplan werd uitgewerkt maar de uitvoering ervan wordt niet echt opgevolgd: 1</v>
      </c>
      <c r="E124" s="136"/>
      <c r="F124" s="107"/>
      <c r="G124" s="147"/>
      <c r="H124" s="156"/>
    </row>
    <row r="125" spans="1:8" ht="45.95" customHeight="1" x14ac:dyDescent="0.2">
      <c r="A125" s="115"/>
      <c r="B125" s="153"/>
      <c r="C125" s="4"/>
      <c r="D125" s="3" t="str">
        <f>IF('Info + taal-langue'!$B$2="Nederlands",'NL+FR'!$A$264,'NL+FR'!$B$264)</f>
        <v>Er bestaat geen actieplan ter bestrijding van de psychosociale risico’s, hoewel er wel een risicoanalyse op dit vlak werd uitgevoerd: 2</v>
      </c>
      <c r="E125" s="136"/>
      <c r="F125" s="107"/>
      <c r="G125" s="147"/>
      <c r="H125" s="156"/>
    </row>
    <row r="126" spans="1:8" ht="53.1" customHeight="1" thickBot="1" x14ac:dyDescent="0.25">
      <c r="A126" s="116"/>
      <c r="B126" s="154"/>
      <c r="C126" s="6"/>
      <c r="D126" s="3" t="str">
        <f t="array" ref="D126">IF('Info + taal-langue'!$B$2="Nederlands",'NL+FR'!$A$265,'NL+FR'!$B$265)</f>
        <v>Er bestaat geen actieplan ter bestrijding van de psychosociale risico’s in de onderneming en er werd in de loop van de laatste jaren ook geen risicoanalyse op dit vlak uitgevoerd: 3</v>
      </c>
      <c r="E126" s="137"/>
      <c r="F126" s="107"/>
      <c r="G126" s="147"/>
      <c r="H126" s="157"/>
    </row>
    <row r="127" spans="1:8" ht="39.950000000000003" customHeight="1" thickBot="1" x14ac:dyDescent="0.25">
      <c r="D127" s="7" t="str">
        <f>IF('Info + taal-langue'!$B$2="Nederlands",'NL+FR'!$A$59,'NL+FR'!$B$59)</f>
        <v>TOTAALSCORE</v>
      </c>
      <c r="E127" s="31"/>
      <c r="F127" s="8"/>
      <c r="G127" s="59">
        <f>SUM(G4:G126)</f>
        <v>0</v>
      </c>
    </row>
    <row r="128" spans="1:8" ht="39.950000000000003" customHeight="1" thickBot="1" x14ac:dyDescent="0.25"/>
    <row r="129" spans="7:9" ht="40.35" customHeight="1" thickBot="1" x14ac:dyDescent="0.25">
      <c r="G129" s="20" t="str">
        <f>IF('Info + taal-langue'!$B$2="Nederlands",'NL+FR'!$A$266,'NL+FR'!$B$266)</f>
        <v xml:space="preserve">Van 0 tot 19: </v>
      </c>
      <c r="H129" s="21" t="str">
        <f>IF('Info + taal-langue'!$B$2="Nederlands",'NL+FR'!$A$268,'NL+FR'!$B$268)</f>
        <v>Van 20 tot 39:</v>
      </c>
      <c r="I129" s="22" t="str">
        <f>IF('Info + taal-langue'!$B$2="Nederlands",'NL+FR'!$A$270,'NL+FR'!$B$270)</f>
        <v>Van 40 tot 65:</v>
      </c>
    </row>
    <row r="130" spans="7:9" ht="210" customHeight="1" thickBot="1" x14ac:dyDescent="0.25">
      <c r="G130" s="23" t="str">
        <f>IF('Info + taal-langue'!$B$2="Nederlands",'NL+FR'!$A$267,'NL+FR'!$B$267)</f>
        <v>U zit in het groen. Blijf evenwel de evolutie van de indicatoren opvolgen. Indien u 1 of 2 Knipperlichten heeft, besteed hier dan prioritair aandacht aan. Aan het voorkomen van psychosociale risico’s moet er elke dag gewerkt worden. Wij raden u aan om 
volgend jaar deze tabel opnieuw in te vullen.</v>
      </c>
      <c r="H130" s="24" t="str">
        <f>IF('Info + taal-langue'!$B$2="Nederlands",'NL+FR'!$A$269,'NL+FR'!$B$269)</f>
        <v>U zit in het oranje. Wij raden u aan om de “Gids voor de preventie van psychosociale risico’s op het werk” (raadpleegbaar via https://www.werk.belgie.be/nl/publicaties/gids-voor-de-preventie-van-psychosociale-risicos-op-het-werk) te lezen, een grondige risicoanalyse op dit vlak uit te voeren en een actieplan uit te werken. Schenk daarbij vooral aandacht aan de problematische Knipperlichten. 
Vergeet niet deze tabel volgend jaar opnieuw in te vullen!</v>
      </c>
      <c r="I130" s="25" t="str">
        <f>IF('Info + taal-langue'!$B$2="Nederlands",'NL+FR'!$A$271,'NL+FR'!$B$271)</f>
        <v>U zit in het rood. Het is hoog tijd om de “Gids voor de preventie van psychosociale risico’s” (raadpleegbaar via https://www.werk.belgie.be/nl/publicaties/gids-voor-de-preventie-van-psychosociale-risicos-op-het-werk) door te nemen en een grondige analyse uit te voeren op het vlak van de psychosociale risico’s! 
Het is belangrijk hieraan een actieplan te verbinden. Wij raden u aan om u in deze problematiek te laten bijstaan door deskundige personen, zoals een preventieadviseur-psychosociale aspecten, de arbeidsarts of andere deskundigen. U kan gebruik maken van de instrumenten die aangeboden worden op de website van FOD Werkgelegenheid, Arbeid en Sociaal Overleg.
www.werk.belgie.be</v>
      </c>
    </row>
  </sheetData>
  <mergeCells count="120">
    <mergeCell ref="G1:G3"/>
    <mergeCell ref="H1:H3"/>
    <mergeCell ref="A4:A11"/>
    <mergeCell ref="C4:C11"/>
    <mergeCell ref="E4:E11"/>
    <mergeCell ref="G4:G11"/>
    <mergeCell ref="H4:H11"/>
    <mergeCell ref="B5:B11"/>
    <mergeCell ref="F5:F7"/>
    <mergeCell ref="F9:F11"/>
    <mergeCell ref="A12:A23"/>
    <mergeCell ref="B12:B19"/>
    <mergeCell ref="C12:C19"/>
    <mergeCell ref="E12:E23"/>
    <mergeCell ref="A1:A3"/>
    <mergeCell ref="B1:B3"/>
    <mergeCell ref="D1:D3"/>
    <mergeCell ref="A24:A31"/>
    <mergeCell ref="B24:B31"/>
    <mergeCell ref="C24:C31"/>
    <mergeCell ref="E24:E31"/>
    <mergeCell ref="G24:G31"/>
    <mergeCell ref="H24:H31"/>
    <mergeCell ref="F25:F27"/>
    <mergeCell ref="F29:F31"/>
    <mergeCell ref="G12:G23"/>
    <mergeCell ref="H12:H23"/>
    <mergeCell ref="F13:F15"/>
    <mergeCell ref="F17:F19"/>
    <mergeCell ref="B20:B23"/>
    <mergeCell ref="C20:C23"/>
    <mergeCell ref="F21:F23"/>
    <mergeCell ref="A48:A51"/>
    <mergeCell ref="B48:B51"/>
    <mergeCell ref="C48:C51"/>
    <mergeCell ref="E48:E51"/>
    <mergeCell ref="G48:G51"/>
    <mergeCell ref="H48:H51"/>
    <mergeCell ref="F49:F51"/>
    <mergeCell ref="A32:A47"/>
    <mergeCell ref="B32:B47"/>
    <mergeCell ref="C32:C47"/>
    <mergeCell ref="E32:E47"/>
    <mergeCell ref="G32:G47"/>
    <mergeCell ref="H32:H47"/>
    <mergeCell ref="F33:F35"/>
    <mergeCell ref="F37:F39"/>
    <mergeCell ref="F41:F43"/>
    <mergeCell ref="F45:F47"/>
    <mergeCell ref="A57:A65"/>
    <mergeCell ref="B57:B65"/>
    <mergeCell ref="C57:C65"/>
    <mergeCell ref="E57:E65"/>
    <mergeCell ref="G57:G65"/>
    <mergeCell ref="H57:H65"/>
    <mergeCell ref="F58:F61"/>
    <mergeCell ref="F63:F65"/>
    <mergeCell ref="A52:A56"/>
    <mergeCell ref="B52:B56"/>
    <mergeCell ref="C52:C56"/>
    <mergeCell ref="E52:E56"/>
    <mergeCell ref="G52:G56"/>
    <mergeCell ref="H52:H56"/>
    <mergeCell ref="F53:F56"/>
    <mergeCell ref="A76:A83"/>
    <mergeCell ref="B76:B83"/>
    <mergeCell ref="C76:C83"/>
    <mergeCell ref="E76:E83"/>
    <mergeCell ref="G76:G83"/>
    <mergeCell ref="H76:H83"/>
    <mergeCell ref="F77:F79"/>
    <mergeCell ref="F81:F83"/>
    <mergeCell ref="A66:A75"/>
    <mergeCell ref="B66:B75"/>
    <mergeCell ref="C66:C75"/>
    <mergeCell ref="E66:E75"/>
    <mergeCell ref="G66:G75"/>
    <mergeCell ref="H66:H75"/>
    <mergeCell ref="F67:F70"/>
    <mergeCell ref="F72:F75"/>
    <mergeCell ref="A91:A98"/>
    <mergeCell ref="B91:B98"/>
    <mergeCell ref="E91:E98"/>
    <mergeCell ref="G91:G98"/>
    <mergeCell ref="H91:H98"/>
    <mergeCell ref="F92:F94"/>
    <mergeCell ref="F96:F98"/>
    <mergeCell ref="A84:A90"/>
    <mergeCell ref="B84:B90"/>
    <mergeCell ref="E84:E90"/>
    <mergeCell ref="G84:G90"/>
    <mergeCell ref="H84:H90"/>
    <mergeCell ref="F85:F87"/>
    <mergeCell ref="F89:F90"/>
    <mergeCell ref="A105:A111"/>
    <mergeCell ref="B105:B111"/>
    <mergeCell ref="E105:E111"/>
    <mergeCell ref="G105:G111"/>
    <mergeCell ref="H105:H111"/>
    <mergeCell ref="F106:F108"/>
    <mergeCell ref="F110:F111"/>
    <mergeCell ref="A99:A104"/>
    <mergeCell ref="B99:B104"/>
    <mergeCell ref="E99:E104"/>
    <mergeCell ref="G99:G104"/>
    <mergeCell ref="H99:H104"/>
    <mergeCell ref="F100:F104"/>
    <mergeCell ref="A122:A126"/>
    <mergeCell ref="B122:B126"/>
    <mergeCell ref="E122:E126"/>
    <mergeCell ref="G122:G126"/>
    <mergeCell ref="H122:H126"/>
    <mergeCell ref="F123:F126"/>
    <mergeCell ref="A112:A121"/>
    <mergeCell ref="B112:B121"/>
    <mergeCell ref="E112:E121"/>
    <mergeCell ref="G112:G121"/>
    <mergeCell ref="H112:H121"/>
    <mergeCell ref="F113:F117"/>
    <mergeCell ref="F119:F121"/>
  </mergeCells>
  <conditionalFormatting sqref="G127">
    <cfRule type="cellIs" dxfId="45" priority="1" operator="greaterThanOrEqual">
      <formula>40</formula>
    </cfRule>
    <cfRule type="cellIs" dxfId="44" priority="2" operator="between">
      <formula>20</formula>
      <formula>39</formula>
    </cfRule>
    <cfRule type="cellIs" dxfId="43" priority="3" operator="lessThanOrEqual">
      <formula>19</formula>
    </cfRule>
    <cfRule type="cellIs" dxfId="42" priority="4" operator="between">
      <formula>19</formula>
      <formula>40</formula>
    </cfRule>
    <cfRule type="cellIs" dxfId="41" priority="5" operator="greaterThan">
      <formula>39</formula>
    </cfRule>
    <cfRule type="cellIs" dxfId="40" priority="6" operator="lessThan">
      <formula>20</formula>
    </cfRule>
    <cfRule type="colorScale" priority="7">
      <colorScale>
        <cfvo type="num" val="0"/>
        <cfvo type="num" val="65"/>
        <color rgb="FFFF7128"/>
        <color rgb="FFFFEF9C"/>
      </colorScale>
    </cfRule>
    <cfRule type="aboveAverage" dxfId="39" priority="8" aboveAverage="0"/>
    <cfRule type="colorScale" priority="9">
      <colorScale>
        <cfvo type="min"/>
        <cfvo type="percentile" val="50"/>
        <cfvo type="max"/>
        <color rgb="FFF8696B"/>
        <color rgb="FFFFEB84"/>
        <color rgb="FF63BE7B"/>
      </colorScale>
    </cfRule>
  </conditionalFormatting>
  <hyperlinks>
    <hyperlink ref="E4" location="Interpretation!A2" display="Interpretation!A2"/>
    <hyperlink ref="E5" location="Interpretation!A2" display="Interpretation!A2"/>
    <hyperlink ref="E6" location="Interpretation!A2" display="Interpretation!A2"/>
    <hyperlink ref="E7" location="Interpretation!A2" display="Interpretation!A2"/>
    <hyperlink ref="E8" location="Interpretation!A2" display="Interpretation!A2"/>
    <hyperlink ref="E9" location="Interpretation!A2" display="Interpretation!A2"/>
    <hyperlink ref="E10" location="Interpretation!A2" display="Interpretation!A2"/>
    <hyperlink ref="E11" location="Interpretation!A2" display="Interpretation!A2"/>
    <hyperlink ref="E12" location="Interpretation!A3" display="Interpretation!A3"/>
    <hyperlink ref="E13" location="Interpretation!A3" display="Interpretation!A3"/>
    <hyperlink ref="E14" location="Interpretation!A3" display="Interpretation!A3"/>
    <hyperlink ref="E15" location="Interpretation!A3" display="Interpretation!A3"/>
    <hyperlink ref="E16" location="Interpretation!A3" display="Interpretation!A3"/>
    <hyperlink ref="E17" location="Interpretation!A3" display="Interpretation!A3"/>
    <hyperlink ref="E18" location="Interpretation!A3" display="Interpretation!A3"/>
    <hyperlink ref="E19" location="Interpretation!A3" display="Interpretation!A3"/>
    <hyperlink ref="E20" location="Interpretation!A3" display="Interpretation!A3"/>
    <hyperlink ref="E21" location="Interpretation!A3" display="Interpretation!A3"/>
    <hyperlink ref="E22" location="Interpretation!A3" display="Interpretation!A3"/>
    <hyperlink ref="E23" location="Interpretation!A3" display="Interpretation!A3"/>
    <hyperlink ref="E24" location="Interpretation!A5" display="Interpretation!A5"/>
    <hyperlink ref="E25" location="Interpretation!A5" display="Interpretation!A5"/>
    <hyperlink ref="E26" location="Interpretation!A5" display="Interpretation!A5"/>
    <hyperlink ref="E27" location="Interpretation!A5" display="Interpretation!A5"/>
    <hyperlink ref="E28" location="Interpretation!A5" display="Interpretation!A5"/>
    <hyperlink ref="E29" location="Interpretation!A5" display="Interpretation!A5"/>
    <hyperlink ref="E30" location="Interpretation!A5" display="Interpretation!A5"/>
    <hyperlink ref="E31" location="Interpretation!A5" display="Interpretation!A5"/>
    <hyperlink ref="E32" location="Interpretation!A6" display="Interpretation!A6"/>
    <hyperlink ref="E33" location="Interpretation!A6" display="Interpretation!A6"/>
    <hyperlink ref="E34" location="Interpretation!A6" display="Interpretation!A6"/>
    <hyperlink ref="E35" location="Interpretation!A6" display="Interpretation!A6"/>
    <hyperlink ref="E36" location="Interpretation!A6" display="Interpretation!A6"/>
    <hyperlink ref="E37" location="Interpretation!A6" display="Interpretation!A6"/>
    <hyperlink ref="E38" location="Interpretation!A6" display="Interpretation!A6"/>
    <hyperlink ref="E39" location="Interpretation!A6" display="Interpretation!A6"/>
    <hyperlink ref="E40" location="Interpretation!A6" display="Interpretation!A6"/>
    <hyperlink ref="E41" location="Interpretation!A6" display="Interpretation!A6"/>
    <hyperlink ref="E42" location="Interpretation!A6" display="Interpretation!A6"/>
    <hyperlink ref="E43" location="Interpretation!A6" display="Interpretation!A6"/>
    <hyperlink ref="E44" location="Interpretation!A6" display="Interpretation!A6"/>
    <hyperlink ref="E45" location="Interpretation!A6" display="Interpretation!A6"/>
    <hyperlink ref="E46" location="Interpretation!A6" display="Interpretation!A6"/>
    <hyperlink ref="E47" location="Interpretation!A6" display="Interpretation!A6"/>
    <hyperlink ref="E48" location="Interpretation!A8" display="Interpretation!A8"/>
    <hyperlink ref="E49" location="Interpretation!A8" display="Interpretation!A8"/>
    <hyperlink ref="E50" location="Interpretation!A8" display="Interpretation!A8"/>
    <hyperlink ref="E51" location="Interpretation!A8" display="Interpretation!A8"/>
    <hyperlink ref="E52" location="Interpretation!A9" display="Interpretation!A9"/>
    <hyperlink ref="E53" location="Interpretation!A9" display="Interpretation!A9"/>
    <hyperlink ref="E54" location="Interpretation!A9" display="Interpretation!A9"/>
    <hyperlink ref="E55" location="Interpretation!A9" display="Interpretation!A9"/>
    <hyperlink ref="E56" location="Interpretation!A9" display="Interpretation!A9"/>
    <hyperlink ref="E57" location="Interpretation!A10" display="Interpretation!A10"/>
    <hyperlink ref="E58" location="Interpretation!A10" display="Interpretation!A10"/>
    <hyperlink ref="E59" location="Interpretation!A10" display="Interpretation!A10"/>
    <hyperlink ref="E60" location="Interpretation!A10" display="Interpretation!A10"/>
    <hyperlink ref="E61" location="Interpretation!A10" display="Interpretation!A10"/>
    <hyperlink ref="E62" location="Interpretation!A10" display="Interpretation!A10"/>
    <hyperlink ref="E63" location="Interpretation!A10" display="Interpretation!A10"/>
    <hyperlink ref="E64" location="Interpretation!A10" display="Interpretation!A10"/>
    <hyperlink ref="E65" location="Interpretation!A10" display="Interpretation!A10"/>
    <hyperlink ref="E66" location="Interpretation!A12" display="Interpretation!A12"/>
    <hyperlink ref="E67" location="Interpretation!A12" display="Interpretation!A12"/>
    <hyperlink ref="E68" location="Interpretation!A12" display="Interpretation!A12"/>
    <hyperlink ref="E69" location="Interpretation!A12" display="Interpretation!A12"/>
    <hyperlink ref="E70" location="Interpretation!A12" display="Interpretation!A12"/>
    <hyperlink ref="E71" location="Interpretation!A12" display="Interpretation!A12"/>
    <hyperlink ref="E72" location="Interpretation!A12" display="Interpretation!A12"/>
    <hyperlink ref="E73" location="Interpretation!A12" display="Interpretation!A12"/>
    <hyperlink ref="E74" location="Interpretation!A12" display="Interpretation!A12"/>
    <hyperlink ref="E75" location="Interpretation!A12" display="Interpretation!A12"/>
    <hyperlink ref="E76" location="Interpretation!A13" display="Interpretation!A13"/>
    <hyperlink ref="E77" location="Interpretation!A13" display="Interpretation!A13"/>
    <hyperlink ref="E78" location="Interpretation!A13" display="Interpretation!A13"/>
    <hyperlink ref="E79" location="Interpretation!A13" display="Interpretation!A13"/>
    <hyperlink ref="E80" location="Interpretation!A13" display="Interpretation!A13"/>
    <hyperlink ref="E81" location="Interpretation!A13" display="Interpretation!A13"/>
    <hyperlink ref="E82" location="Interpretation!A13" display="Interpretation!A13"/>
    <hyperlink ref="E83" location="Interpretation!A13" display="Interpretation!A13"/>
    <hyperlink ref="E91" location="Interpretation!A16" display="Interpretation!A16"/>
    <hyperlink ref="E92" location="Interpretation!A16" display="Interpretation!A16"/>
    <hyperlink ref="E93" location="Interpretation!A16" display="Interpretation!A16"/>
    <hyperlink ref="E94" location="Interpretation!A16" display="Interpretation!A16"/>
    <hyperlink ref="E95" location="Interpretation!A16" display="Interpretation!A16"/>
    <hyperlink ref="E96" location="Interpretation!A16" display="Interpretation!A16"/>
    <hyperlink ref="E97" location="Interpretation!A16" display="Interpretation!A16"/>
    <hyperlink ref="E98" location="Interpretation!A16" display="Interpretation!A16"/>
    <hyperlink ref="E84" location="Interpretation!A15" display="Interpretation!A15"/>
    <hyperlink ref="E85" location="Interpretation!A15" display="Interpretation!A15"/>
    <hyperlink ref="E86" location="Interpretation!A15" display="Interpretation!A15"/>
    <hyperlink ref="E87" location="Interpretation!A15" display="Interpretation!A15"/>
    <hyperlink ref="E88" location="Interpretation!A15" display="Interpretation!A15"/>
    <hyperlink ref="E89" location="Interpretation!A15" display="Interpretation!A15"/>
    <hyperlink ref="E90" location="Interpretation!A15" display="Interpretation!A15"/>
    <hyperlink ref="E99" location="Interpretation!A18" display="Interpretation!A18"/>
    <hyperlink ref="E100" location="Interpretation!A18" display="Interpretation!A18"/>
    <hyperlink ref="E101" location="Interpretation!A18" display="Interpretation!A18"/>
    <hyperlink ref="E102" location="Interpretation!A18" display="Interpretation!A18"/>
    <hyperlink ref="E103" location="Interpretation!A18" display="Interpretation!A18"/>
    <hyperlink ref="E104" location="Interpretation!A18" display="Interpretation!A18"/>
    <hyperlink ref="E105" location="Interpretation!A19" display="Interpretation!A19"/>
    <hyperlink ref="E106" location="Interpretation!A19" display="Interpretation!A19"/>
    <hyperlink ref="E107" location="Interpretation!A19" display="Interpretation!A19"/>
    <hyperlink ref="E108" location="Interpretation!A19" display="Interpretation!A19"/>
    <hyperlink ref="E109" location="Interpretation!A19" display="Interpretation!A19"/>
    <hyperlink ref="E110" location="Interpretation!A19" display="Interpretation!A19"/>
    <hyperlink ref="E111" location="Interpretation!A19" display="Interpretation!A19"/>
    <hyperlink ref="E112" location="Interpretation!A20" display="Interpretation!A20"/>
    <hyperlink ref="E113" location="Interpretation!A20" display="Interpretation!A20"/>
    <hyperlink ref="E114" location="Interpretation!A20" display="Interpretation!A20"/>
    <hyperlink ref="E115" location="Interpretation!A20" display="Interpretation!A20"/>
    <hyperlink ref="E116" location="Interpretation!A20" display="Interpretation!A20"/>
    <hyperlink ref="E117" location="Interpretation!A20" display="Interpretation!A20"/>
    <hyperlink ref="E118" location="Interpretation!A20" display="Interpretation!A20"/>
    <hyperlink ref="E119" location="Interpretation!A20" display="Interpretation!A20"/>
    <hyperlink ref="E120" location="Interpretation!A20" display="Interpretation!A20"/>
    <hyperlink ref="E121" location="Interpretation!A20" display="Interpretation!A20"/>
    <hyperlink ref="E122" location="Interpretation!A21" display="Interpretation!A21"/>
    <hyperlink ref="E123" location="Interpretation!A21" display="Interpretation!A21"/>
    <hyperlink ref="E124" location="Interpretation!A21" display="Interpretation!A21"/>
    <hyperlink ref="E125" location="Interpretation!A21" display="Interpretation!A21"/>
    <hyperlink ref="E126" location="Interpretation!A21" display="Interpretation!A21"/>
  </hyperlinks>
  <pageMargins left="0.7" right="0.7" top="0.75" bottom="0.75" header="0.3" footer="0.3"/>
  <pageSetup paperSize="9" orientation="portrait" horizontalDpi="300" verticalDpi="300"/>
  <extLst>
    <ext xmlns:mx="http://schemas.microsoft.com/office/mac/excel/2008/main" uri="{64002731-A6B0-56B0-2670-7721B7C09600}">
      <mx:PLV Mode="0" OnePage="0" WScale="0"/>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I130"/>
  <sheetViews>
    <sheetView showGridLines="0" workbookViewId="0">
      <pane xSplit="1" topLeftCell="B1" activePane="topRight" state="frozen"/>
      <selection pane="topRight" activeCell="C1" sqref="C1"/>
    </sheetView>
  </sheetViews>
  <sheetFormatPr defaultColWidth="8.85546875" defaultRowHeight="39.950000000000003" customHeight="1" x14ac:dyDescent="0.2"/>
  <cols>
    <col min="1" max="1" width="20.85546875" style="2" customWidth="1"/>
    <col min="2" max="3" width="21.28515625" style="1" customWidth="1"/>
    <col min="4" max="4" width="75.7109375" style="1" customWidth="1"/>
    <col min="5" max="5" width="30.42578125" style="1" customWidth="1"/>
    <col min="6" max="6" width="14.140625" style="1" customWidth="1"/>
    <col min="7" max="7" width="40.85546875" style="1" customWidth="1"/>
    <col min="8" max="8" width="79.140625" style="1" customWidth="1"/>
    <col min="9" max="9" width="58.85546875" style="1" customWidth="1"/>
    <col min="10" max="16384" width="8.85546875" style="1"/>
  </cols>
  <sheetData>
    <row r="1" spans="1:8" ht="15" customHeight="1" x14ac:dyDescent="0.2">
      <c r="A1" s="138" t="str">
        <f>IF('Info + taal-langue'!$B$2="Nederlands",'NL+FR'!$A$5,'NL+FR'!$B$5)</f>
        <v>Knipperlicht</v>
      </c>
      <c r="B1" s="138" t="str">
        <f>IF('Info + taal-langue'!$B$2="Nederlands",'NL+FR'!$A$115,'NL+FR'!$B$115)</f>
        <v>Cijfermatige gegevens</v>
      </c>
      <c r="C1" s="64"/>
      <c r="D1" s="138" t="str">
        <f>IF('Info + taal-langue'!$B$2="Nederlands",'NL+FR'!$A$7,'NL+FR'!$B$7)</f>
        <v>Evaluatie</v>
      </c>
      <c r="E1" s="89"/>
      <c r="F1" s="64"/>
      <c r="G1" s="138" t="str">
        <f>IF('Info + taal-langue'!$B$2="Nederlands",'NL+FR'!$A$128,'NL+FR'!$B$128)</f>
        <v>Score knipperlicht</v>
      </c>
      <c r="H1" s="138" t="str">
        <f>IF('Info + taal-langue'!$B$2="Nederlands",'NL+FR'!$A$62,'NL+FR'!$B$62)</f>
        <v>Bespreking thema</v>
      </c>
    </row>
    <row r="2" spans="1:8" ht="15" customHeight="1" x14ac:dyDescent="0.2">
      <c r="A2" s="139"/>
      <c r="B2" s="139"/>
      <c r="C2" s="65" t="str">
        <f>IF('Info + taal-langue'!$B$2="Nederlands",'NL+FR'!$A$126,'NL+FR'!$B$126)</f>
        <v>Aantal</v>
      </c>
      <c r="D2" s="139"/>
      <c r="E2" s="90"/>
      <c r="F2" s="65" t="str">
        <f>IF('Info + taal-langue'!$B$2="Nederlands",'NL+FR'!$A$127,'NL+FR'!$B$127)</f>
        <v>Subscore</v>
      </c>
      <c r="G2" s="139"/>
      <c r="H2" s="139"/>
    </row>
    <row r="3" spans="1:8" ht="15" customHeight="1" thickBot="1" x14ac:dyDescent="0.25">
      <c r="A3" s="140"/>
      <c r="B3" s="140"/>
      <c r="C3" s="66"/>
      <c r="D3" s="140"/>
      <c r="E3" s="91"/>
      <c r="F3" s="66"/>
      <c r="G3" s="140"/>
      <c r="H3" s="140"/>
    </row>
    <row r="4" spans="1:8" s="62" customFormat="1" ht="45" customHeight="1" x14ac:dyDescent="0.25">
      <c r="A4" s="115" t="str">
        <f>IF('Info + taal-langue'!$B$2="Nederlands",'NL+FR'!$A$103,'NL+FR'!$B$103)</f>
        <v>1. Arbeidsongevallen</v>
      </c>
      <c r="B4" s="63" t="str">
        <f>IF('Info + taal-langue'!$B$2="Nederlands",'NL+FR'!$A$113,'NL+FR'!$B$113)</f>
        <v>Frequentiegraad</v>
      </c>
      <c r="C4" s="141">
        <f>'Data collection'!N2</f>
        <v>0</v>
      </c>
      <c r="D4" s="61" t="str">
        <f>IF('Info + taal-langue'!$B$2="Nederlands",'NL+FR'!$A$143,'NL+FR'!$B$143)</f>
        <v>Hoe beoordeelt u de frequentiegraad van de arbeidsongevallen, gegeven de kenmerken van uw onderneming of afdeling / dienst / departement, de sector waarin u actief bent en haar omvang?</v>
      </c>
      <c r="E4" s="135" t="str">
        <f>IF('Info + taal-langue'!$B$2="Nederlands",'NL+FR'!$A$281,'NL+FR'!$B$281)</f>
        <v>Meer informatie</v>
      </c>
      <c r="F4" s="26"/>
      <c r="G4" s="143">
        <f>SUM(F5+F9)</f>
        <v>0</v>
      </c>
      <c r="H4" s="155" t="str">
        <f>UPPER(IF('Info + taal-langue'!$B$2="Nederlands",'NL+FR'!$A$103,'NL+FR'!$B$103))</f>
        <v>1. ARBEIDSONGEVALLEN</v>
      </c>
    </row>
    <row r="5" spans="1:8" ht="39.950000000000003" customHeight="1" x14ac:dyDescent="0.2">
      <c r="A5" s="115"/>
      <c r="B5" s="112" t="str">
        <f>IF('Info + taal-langue'!$B$2="Nederlands",'NL+FR'!$A$114,'NL+FR'!$B$114)</f>
        <v>(Aantal arbeidsongevallen x 1.000.000) / Totaal aantal uren gepresteerd in de loop van het beschouwde jaar</v>
      </c>
      <c r="C5" s="141"/>
      <c r="D5" s="3" t="str">
        <f>IF('Info + taal-langue'!$B$2="Nederlands",'NL+FR'!$A$144,'NL+FR'!$B$144)</f>
        <v>Wij vinden de frequentiegraad gunstig: 0</v>
      </c>
      <c r="E5" s="136"/>
      <c r="F5" s="107">
        <v>0</v>
      </c>
      <c r="G5" s="143"/>
      <c r="H5" s="156"/>
    </row>
    <row r="6" spans="1:8" ht="39.950000000000003" customHeight="1" x14ac:dyDescent="0.2">
      <c r="A6" s="115"/>
      <c r="B6" s="112"/>
      <c r="C6" s="141"/>
      <c r="D6" s="3" t="str">
        <f>IF('Info + taal-langue'!$B$2="Nederlands",'NL+FR'!$A$145,'NL+FR'!$B$145)</f>
        <v>Wij beschouwen de frequentiegraad als normaal/aanvaardbaar: 1</v>
      </c>
      <c r="E6" s="136"/>
      <c r="F6" s="107"/>
      <c r="G6" s="143"/>
      <c r="H6" s="156"/>
    </row>
    <row r="7" spans="1:8" ht="39.950000000000003" customHeight="1" x14ac:dyDescent="0.2">
      <c r="A7" s="115"/>
      <c r="B7" s="112"/>
      <c r="C7" s="141"/>
      <c r="D7" s="3" t="str">
        <f>IF('Info + taal-langue'!$B$2="Nederlands",'NL+FR'!$A$146,'NL+FR'!$B$146)</f>
        <v>Wij vinden de frequentiegraad ongunstig: 2</v>
      </c>
      <c r="E7" s="136"/>
      <c r="F7" s="107"/>
      <c r="G7" s="143"/>
      <c r="H7" s="156"/>
    </row>
    <row r="8" spans="1:8" ht="39.950000000000003" customHeight="1" x14ac:dyDescent="0.2">
      <c r="A8" s="115"/>
      <c r="B8" s="112"/>
      <c r="C8" s="141"/>
      <c r="D8" s="4" t="str">
        <f>IF('Info + taal-langue'!$B$2="Nederlands",'NL+FR'!$A$147,'NL+FR'!$B$147)</f>
        <v>Hoe is het gesteld met de evolutie van uw frequentiegraad in de loop van de voorbije jaren?</v>
      </c>
      <c r="E8" s="136"/>
      <c r="F8" s="27"/>
      <c r="G8" s="143"/>
      <c r="H8" s="156"/>
    </row>
    <row r="9" spans="1:8" ht="39.950000000000003" customHeight="1" x14ac:dyDescent="0.2">
      <c r="A9" s="115"/>
      <c r="B9" s="112"/>
      <c r="C9" s="141"/>
      <c r="D9" s="3" t="str">
        <f>IF('Info + taal-langue'!$B$2="Nederlands",'NL+FR'!$A$148,'NL+FR'!$B$148)</f>
        <v>De frequentiegraad is erg laag of vertoont een eerder dalende trend: 0</v>
      </c>
      <c r="E9" s="136"/>
      <c r="F9" s="107">
        <v>0</v>
      </c>
      <c r="G9" s="143"/>
      <c r="H9" s="156"/>
    </row>
    <row r="10" spans="1:8" ht="39.950000000000003" customHeight="1" x14ac:dyDescent="0.2">
      <c r="A10" s="115"/>
      <c r="B10" s="112"/>
      <c r="C10" s="141"/>
      <c r="D10" s="3" t="str">
        <f>IF('Info + taal-langue'!$B$2="Nederlands",'NL+FR'!$A$149,'NL+FR'!$B$149)</f>
        <v>De frequentiegraad is ongeveer constant gebleven: 1</v>
      </c>
      <c r="E10" s="136"/>
      <c r="F10" s="107"/>
      <c r="G10" s="143"/>
      <c r="H10" s="156"/>
    </row>
    <row r="11" spans="1:8" ht="39.950000000000003" customHeight="1" thickBot="1" x14ac:dyDescent="0.25">
      <c r="A11" s="116"/>
      <c r="B11" s="113"/>
      <c r="C11" s="142"/>
      <c r="D11" s="5" t="str">
        <f>IF('Info + taal-langue'!$B$2="Nederlands",'NL+FR'!$A$150,'NL+FR'!$B$150)</f>
        <v>De frequentiegraad vertoont een eerder stijgende trend: 2</v>
      </c>
      <c r="E11" s="137"/>
      <c r="F11" s="108"/>
      <c r="G11" s="144"/>
      <c r="H11" s="157"/>
    </row>
    <row r="12" spans="1:8" ht="39.950000000000003" customHeight="1" x14ac:dyDescent="0.2">
      <c r="A12" s="119" t="str">
        <f>IF('Info + taal-langue'!$B$2="Nederlands",'NL+FR'!$A$104,'NL+FR'!$B$104)</f>
        <v>2. Absenteïsme wegens ziekte</v>
      </c>
      <c r="B12" s="119" t="str">
        <f>IF('Info + taal-langue'!$B$2="Nederlands",'NL+FR'!$A$116,'NL+FR'!$B$116)</f>
        <v>Absenteïsmecijfer</v>
      </c>
      <c r="C12" s="145">
        <f>'Data collection'!N6</f>
        <v>0</v>
      </c>
      <c r="D12" s="4" t="str">
        <f>IF('Info + taal-langue'!$B$2="Nederlands",'NL+FR'!$A$151,'NL+FR'!$B$151)</f>
        <v>Hoe beoordeelt u het absenteïsme wegens ziekte, gegeven de kenmerken van uw onderneming of afdeling / dienst / departement, de sector waarin u actief bent en haar omvang?</v>
      </c>
      <c r="E12" s="135" t="str">
        <f>IF('Info + taal-langue'!$B$2="Nederlands",'NL+FR'!$A$281,'NL+FR'!$B$281)</f>
        <v>Meer informatie</v>
      </c>
      <c r="F12" s="28"/>
      <c r="G12" s="146">
        <f>SUM(F13+F17+F21)</f>
        <v>0</v>
      </c>
      <c r="H12" s="155" t="str">
        <f>UPPER(IF('Info + taal-langue'!$B$2="Nederlands",'NL+FR'!$A$129,'NL+FR'!$B$129))</f>
        <v>2. ABSENTEÏSME</v>
      </c>
    </row>
    <row r="13" spans="1:8" ht="39.950000000000003" customHeight="1" x14ac:dyDescent="0.2">
      <c r="A13" s="115"/>
      <c r="B13" s="115"/>
      <c r="C13" s="141"/>
      <c r="D13" s="3" t="str">
        <f>IF('Info + taal-langue'!$B$2="Nederlands",'NL+FR'!$A$152,'NL+FR'!$B$152)</f>
        <v>Wij vinden het niveau gunstig: 0</v>
      </c>
      <c r="E13" s="136"/>
      <c r="F13" s="107">
        <v>0</v>
      </c>
      <c r="G13" s="147"/>
      <c r="H13" s="156"/>
    </row>
    <row r="14" spans="1:8" ht="39.950000000000003" customHeight="1" x14ac:dyDescent="0.2">
      <c r="A14" s="115"/>
      <c r="B14" s="115"/>
      <c r="C14" s="141"/>
      <c r="D14" s="3" t="str">
        <f>IF('Info + taal-langue'!$B$2="Nederlands",'NL+FR'!$A$153,'NL+FR'!$B$153)</f>
        <v>Wij beschouwen het niveau als normaal/aanvaardbaar: 1</v>
      </c>
      <c r="E14" s="136"/>
      <c r="F14" s="107"/>
      <c r="G14" s="147"/>
      <c r="H14" s="156"/>
    </row>
    <row r="15" spans="1:8" ht="39.950000000000003" customHeight="1" x14ac:dyDescent="0.2">
      <c r="A15" s="115"/>
      <c r="B15" s="115"/>
      <c r="C15" s="141"/>
      <c r="D15" s="3" t="str">
        <f>IF('Info + taal-langue'!$B$2="Nederlands",'NL+FR'!$A$154,'NL+FR'!$B$154)</f>
        <v>Wij vinden het niveau ongunstig: 2</v>
      </c>
      <c r="E15" s="136"/>
      <c r="F15" s="107"/>
      <c r="G15" s="147"/>
      <c r="H15" s="156"/>
    </row>
    <row r="16" spans="1:8" ht="39.950000000000003" customHeight="1" x14ac:dyDescent="0.2">
      <c r="A16" s="115"/>
      <c r="B16" s="115"/>
      <c r="C16" s="141"/>
      <c r="D16" s="4" t="str">
        <f>IF('Info + taal-langue'!$B$2="Nederlands",'NL+FR'!$A$155,'NL+FR'!$B$155)</f>
        <v>Hoe is het gesteld met de evolutie van het absenteïsme wegens ziekte in de loop van de voorbije jaren?</v>
      </c>
      <c r="E16" s="136"/>
      <c r="F16" s="27"/>
      <c r="G16" s="147"/>
      <c r="H16" s="156"/>
    </row>
    <row r="17" spans="1:8" ht="39.950000000000003" customHeight="1" x14ac:dyDescent="0.2">
      <c r="A17" s="115"/>
      <c r="B17" s="115"/>
      <c r="C17" s="141"/>
      <c r="D17" s="3" t="str">
        <f>IF('Info + taal-langue'!$B$2="Nederlands",'NL+FR'!$A$156,'NL+FR'!$B$156)</f>
        <v>Het niveau is erg laag of vertoont een eerder dalende trend: 0</v>
      </c>
      <c r="E17" s="136"/>
      <c r="F17" s="107">
        <v>0</v>
      </c>
      <c r="G17" s="147"/>
      <c r="H17" s="156"/>
    </row>
    <row r="18" spans="1:8" ht="39.950000000000003" customHeight="1" x14ac:dyDescent="0.2">
      <c r="A18" s="115"/>
      <c r="B18" s="115"/>
      <c r="C18" s="141"/>
      <c r="D18" s="3" t="str">
        <f>IF('Info + taal-langue'!$B$2="Nederlands",'NL+FR'!$A$157,'NL+FR'!$B$157)</f>
        <v>Het niveau is ongeveer constant gebleven: 1</v>
      </c>
      <c r="E18" s="136"/>
      <c r="F18" s="107"/>
      <c r="G18" s="147"/>
      <c r="H18" s="156"/>
    </row>
    <row r="19" spans="1:8" ht="39.950000000000003" customHeight="1" thickBot="1" x14ac:dyDescent="0.25">
      <c r="A19" s="115"/>
      <c r="B19" s="115"/>
      <c r="C19" s="141"/>
      <c r="D19" s="55" t="str">
        <f>IF('Info + taal-langue'!$B$2="Nederlands",'NL+FR'!$A$158,'NL+FR'!$B$158)</f>
        <v>Het niveau vertoont een eerder stijgende trend: 2</v>
      </c>
      <c r="E19" s="136"/>
      <c r="F19" s="107"/>
      <c r="G19" s="147"/>
      <c r="H19" s="156"/>
    </row>
    <row r="20" spans="1:8" ht="39.950000000000003" customHeight="1" x14ac:dyDescent="0.2">
      <c r="A20" s="115"/>
      <c r="B20" s="119" t="str">
        <f>IF('Info + taal-langue'!$B$2="Nederlands",'NL+FR'!$A$117,'NL+FR'!$B$117)</f>
        <v>Aantal personen dat afwezig is geweest om redenen van burn-out</v>
      </c>
      <c r="C20" s="145">
        <f>'Data collection'!N8</f>
        <v>0</v>
      </c>
      <c r="D20" s="4" t="str">
        <f>IF('Info + taal-langue'!$B$2="Nederlands",'NL+FR'!$A$159,'NL+FR'!$B$159)</f>
        <v>Hoeveel werknemers werden getroffen door een burn-out ?</v>
      </c>
      <c r="E20" s="136"/>
      <c r="F20" s="27"/>
      <c r="G20" s="147"/>
      <c r="H20" s="156"/>
    </row>
    <row r="21" spans="1:8" ht="39.950000000000003" customHeight="1" x14ac:dyDescent="0.2">
      <c r="A21" s="115"/>
      <c r="B21" s="115"/>
      <c r="C21" s="141"/>
      <c r="D21" s="3" t="str">
        <f>IF('Info + taal-langue'!$B$2="Nederlands",'NL+FR'!$A$160,'NL+FR'!$B$160)</f>
        <v>Voor zover wij weten is geen enkele werknemer ziek geworden om reden van burn-out: 0</v>
      </c>
      <c r="E21" s="136"/>
      <c r="F21" s="107">
        <v>0</v>
      </c>
      <c r="G21" s="147"/>
      <c r="H21" s="156"/>
    </row>
    <row r="22" spans="1:8" ht="39.950000000000003" customHeight="1" x14ac:dyDescent="0.2">
      <c r="A22" s="115"/>
      <c r="B22" s="115"/>
      <c r="C22" s="141"/>
      <c r="D22" s="3" t="str">
        <f>IF('Info + taal-langue'!$B$2="Nederlands",'NL+FR'!$A$161,'NL+FR'!$B$161)</f>
        <v>Voor zover wij weten zijn er erg weinig werknemers ziek geworden om reden van burn-out: 1</v>
      </c>
      <c r="E22" s="136"/>
      <c r="F22" s="107"/>
      <c r="G22" s="147"/>
      <c r="H22" s="156"/>
    </row>
    <row r="23" spans="1:8" ht="48.95" customHeight="1" thickBot="1" x14ac:dyDescent="0.25">
      <c r="A23" s="115"/>
      <c r="B23" s="115"/>
      <c r="C23" s="141"/>
      <c r="D23" s="55" t="str">
        <f>IF('Info + taal-langue'!$B$2="Nederlands",'NL+FR'!$A$162,'NL+FR'!$B$162)</f>
        <v>Voor zover wij weten zijn er meerdere werknemers ziek geworden om reden van burn-out: 2</v>
      </c>
      <c r="E23" s="136"/>
      <c r="F23" s="108"/>
      <c r="G23" s="147"/>
      <c r="H23" s="156"/>
    </row>
    <row r="24" spans="1:8" ht="57" customHeight="1" x14ac:dyDescent="0.2">
      <c r="A24" s="119" t="str">
        <f>IF('Info + taal-langue'!$B$2="Nederlands",'NL+FR'!$A$105,'NL+FR'!$B$105)</f>
        <v>3. Personeelsverloop (turnover)</v>
      </c>
      <c r="B24" s="119" t="str">
        <f>IF('Info + taal-langue'!$B$2="Nederlands",'NL+FR'!$A$118,'NL+FR'!$B$118)</f>
        <v>Verlooppercentage</v>
      </c>
      <c r="C24" s="145">
        <f>'Data collection'!N10</f>
        <v>0</v>
      </c>
      <c r="D24" s="4" t="str">
        <f>IF('Info + taal-langue'!$B$2="Nederlands",'NL+FR'!$A$163,'NL+FR'!$B$163)</f>
        <v>Hoe beoordeelt u het verlooppercentage, gegeven de kenmerken van uw onderneming of afdeling / dienst / departement, de sector waarin u actief bent en haar omvang?</v>
      </c>
      <c r="E24" s="135" t="str">
        <f>IF('Info + taal-langue'!$B$2="Nederlands",'NL+FR'!$A$281,'NL+FR'!$B$281)</f>
        <v>Meer informatie</v>
      </c>
      <c r="F24" s="28"/>
      <c r="G24" s="146">
        <f>SUM(F25+F29)</f>
        <v>0</v>
      </c>
      <c r="H24" s="155" t="str">
        <f>UPPER(IF('Info + taal-langue'!$B$2="Nederlands",'NL+FR'!$A$118,'NL+FR'!$B$118))</f>
        <v>VERLOOPPERCENTAGE</v>
      </c>
    </row>
    <row r="25" spans="1:8" ht="39.950000000000003" customHeight="1" x14ac:dyDescent="0.2">
      <c r="A25" s="115"/>
      <c r="B25" s="115"/>
      <c r="C25" s="141"/>
      <c r="D25" s="3" t="str">
        <f>IF('Info + taal-langue'!$B$2="Nederlands",'NL+FR'!$A$164,'NL+FR'!$B$164)</f>
        <v>Wij vinden het verlooppercentage gunstig: 0</v>
      </c>
      <c r="E25" s="136"/>
      <c r="F25" s="107">
        <v>0</v>
      </c>
      <c r="G25" s="147"/>
      <c r="H25" s="156"/>
    </row>
    <row r="26" spans="1:8" ht="39.950000000000003" customHeight="1" x14ac:dyDescent="0.2">
      <c r="A26" s="115"/>
      <c r="B26" s="115"/>
      <c r="C26" s="141"/>
      <c r="D26" s="3" t="str">
        <f>IF('Info + taal-langue'!$B$2="Nederlands",'NL+FR'!$A$165,'NL+FR'!$B$165)</f>
        <v>Wij beschouwen het verlooppercentage als normaal/aanvaardbaar: 1</v>
      </c>
      <c r="E26" s="136"/>
      <c r="F26" s="107"/>
      <c r="G26" s="147"/>
      <c r="H26" s="156"/>
    </row>
    <row r="27" spans="1:8" ht="42.95" customHeight="1" x14ac:dyDescent="0.2">
      <c r="A27" s="115"/>
      <c r="B27" s="115"/>
      <c r="C27" s="141"/>
      <c r="D27" s="3" t="str">
        <f>IF('Info + taal-langue'!$B$2="Nederlands",'NL+FR'!$A$166,'NL+FR'!$B$166)</f>
        <v>Wij vinden het verlooppercentage ongunstig: 2</v>
      </c>
      <c r="E27" s="136"/>
      <c r="F27" s="107"/>
      <c r="G27" s="147"/>
      <c r="H27" s="156"/>
    </row>
    <row r="28" spans="1:8" ht="39.950000000000003" customHeight="1" x14ac:dyDescent="0.2">
      <c r="A28" s="115"/>
      <c r="B28" s="115"/>
      <c r="C28" s="141"/>
      <c r="D28" s="4" t="str">
        <f>IF('Info + taal-langue'!$B$2="Nederlands",'NL+FR'!$A$167,'NL+FR'!$B$167)</f>
        <v>Hoe is het gesteld met de evolutie van het personeelsverloop in de loop van de voorbije jaren?</v>
      </c>
      <c r="E28" s="136"/>
      <c r="F28" s="27"/>
      <c r="G28" s="147"/>
      <c r="H28" s="156"/>
    </row>
    <row r="29" spans="1:8" ht="39.950000000000003" customHeight="1" x14ac:dyDescent="0.2">
      <c r="A29" s="115"/>
      <c r="B29" s="115"/>
      <c r="C29" s="141"/>
      <c r="D29" s="3" t="str">
        <f>IF('Info + taal-langue'!$B$2="Nederlands",'NL+FR'!$A$168,'NL+FR'!$B$168)</f>
        <v>Het verlooppercentage is erg laag of vertoont een eerder dalende trend: 0</v>
      </c>
      <c r="E29" s="136"/>
      <c r="F29" s="107">
        <v>0</v>
      </c>
      <c r="G29" s="147"/>
      <c r="H29" s="156"/>
    </row>
    <row r="30" spans="1:8" ht="39.950000000000003" customHeight="1" x14ac:dyDescent="0.2">
      <c r="A30" s="115"/>
      <c r="B30" s="115"/>
      <c r="C30" s="141"/>
      <c r="D30" s="3" t="str">
        <f>IF('Info + taal-langue'!$B$2="Nederlands",'NL+FR'!$A$169,'NL+FR'!$B$169)</f>
        <v>Het verlooppercentage is ongeveer constant gebleven: 1</v>
      </c>
      <c r="E30" s="136"/>
      <c r="F30" s="107"/>
      <c r="G30" s="147"/>
      <c r="H30" s="156"/>
    </row>
    <row r="31" spans="1:8" ht="39.950000000000003" customHeight="1" thickBot="1" x14ac:dyDescent="0.25">
      <c r="A31" s="116"/>
      <c r="B31" s="116"/>
      <c r="C31" s="142"/>
      <c r="D31" s="5" t="str">
        <f>IF('Info + taal-langue'!$B$2="Nederlands",'NL+FR'!$A$170,'NL+FR'!$B$170)</f>
        <v>Het verlooppercentage vertoont een eerder stijgende trend: 2</v>
      </c>
      <c r="E31" s="137"/>
      <c r="F31" s="108"/>
      <c r="G31" s="148"/>
      <c r="H31" s="157"/>
    </row>
    <row r="32" spans="1:8" ht="60" customHeight="1" x14ac:dyDescent="0.2">
      <c r="A32" s="119" t="str">
        <f>IF('Info + taal-langue'!$B$2="Nederlands",'NL+FR'!$A$106,'NL+FR'!$B$106)</f>
        <v>4. Verzoeken tot formele of informele psychosociale interventies</v>
      </c>
      <c r="B32" s="119" t="str">
        <f>IF('Info + taal-langue'!$B$2="Nederlands",'NL+FR'!$A$119,'NL+FR'!$B$119)</f>
        <v>Totaal aantal verzoeken tot (informele of formele) psychosociale interventies gericht aan de vertrouwenspersoon of de 
(interne of externe) preventieadviseur psychosociale aspecten</v>
      </c>
      <c r="C32" s="145">
        <f>'Data collection'!N13</f>
        <v>0</v>
      </c>
      <c r="D32" s="4" t="str">
        <f>IF('Info + taal-langue'!$B$2="Nederlands",'NL+FR'!$A$171,'NL+FR'!$B$171)</f>
        <v>Hoe beoordeelt u het aantal verzoeken tot interventie, geformuleerd door de werknemers van uw onderneming of afdeling / dienst / departement, gegeven de sector waarin u actief bent, de samenstelling van uw personeelsbestand en de arbeidsomstandigheden?</v>
      </c>
      <c r="E32" s="135" t="str">
        <f>IF('Info + taal-langue'!$B$2="Nederlands",'NL+FR'!$A$281,'NL+FR'!$B$281)</f>
        <v>Meer informatie</v>
      </c>
      <c r="F32" s="28"/>
      <c r="G32" s="146">
        <f>SUM(F33+F37+F41+F45)</f>
        <v>0</v>
      </c>
      <c r="H32" s="155" t="str">
        <f>UPPER(IF('Info + taal-langue'!$B$2="Nederlands",'NL+FR'!$A$69,'NL+FR'!$B$69))</f>
        <v>4. PSYCHOSOCIALE VERZOEKEN</v>
      </c>
    </row>
    <row r="33" spans="1:8" ht="39.950000000000003" customHeight="1" x14ac:dyDescent="0.2">
      <c r="A33" s="115"/>
      <c r="B33" s="115"/>
      <c r="C33" s="141"/>
      <c r="D33" s="3" t="str">
        <f>IF('Info + taal-langue'!$B$2="Nederlands",'NL+FR'!$A$172,'NL+FR'!$B$172)</f>
        <v>Wij vinden het aantal gunstig: 0</v>
      </c>
      <c r="E33" s="136"/>
      <c r="F33" s="107">
        <v>0</v>
      </c>
      <c r="G33" s="147"/>
      <c r="H33" s="158"/>
    </row>
    <row r="34" spans="1:8" ht="39.950000000000003" customHeight="1" x14ac:dyDescent="0.2">
      <c r="A34" s="115"/>
      <c r="B34" s="115"/>
      <c r="C34" s="141"/>
      <c r="D34" s="3" t="str">
        <f>IF('Info + taal-langue'!$B$2="Nederlands",'NL+FR'!$A$173,'NL+FR'!$B$173)</f>
        <v>Wij beschouwen het aantal als normaal/aanvaardbaar: 1</v>
      </c>
      <c r="E34" s="136"/>
      <c r="F34" s="107"/>
      <c r="G34" s="147"/>
      <c r="H34" s="158"/>
    </row>
    <row r="35" spans="1:8" ht="39.950000000000003" customHeight="1" x14ac:dyDescent="0.2">
      <c r="A35" s="115"/>
      <c r="B35" s="115"/>
      <c r="C35" s="141"/>
      <c r="D35" s="3" t="str">
        <f>IF('Info + taal-langue'!$B$2="Nederlands",'NL+FR'!$A$174,'NL+FR'!$B$174)</f>
        <v>Wij vinden het aantal ongunstig: 2</v>
      </c>
      <c r="E35" s="136"/>
      <c r="F35" s="107"/>
      <c r="G35" s="147"/>
      <c r="H35" s="158"/>
    </row>
    <row r="36" spans="1:8" ht="39.950000000000003" customHeight="1" x14ac:dyDescent="0.2">
      <c r="A36" s="115"/>
      <c r="B36" s="115"/>
      <c r="C36" s="141"/>
      <c r="D36" s="4" t="str">
        <f>IF('Info + taal-langue'!$B$2="Nederlands",'NL+FR'!$A$175,'NL+FR'!$B$175)</f>
        <v>Hoe is het gesteld met de evolutie van het aantal verzoeken tot interventies in de loop van de voorbije jaren?</v>
      </c>
      <c r="E36" s="136"/>
      <c r="F36" s="27"/>
      <c r="G36" s="147"/>
      <c r="H36" s="158"/>
    </row>
    <row r="37" spans="1:8" ht="39.950000000000003" customHeight="1" x14ac:dyDescent="0.2">
      <c r="A37" s="115"/>
      <c r="B37" s="115"/>
      <c r="C37" s="141"/>
      <c r="D37" s="3" t="str">
        <f>IF('Info + taal-langue'!$B$2="Nederlands",'NL+FR'!$A$176,'NL+FR'!$B$176)</f>
        <v>Het aantal is erg laag of vertoont een eerder dalende trend: 0</v>
      </c>
      <c r="E37" s="136"/>
      <c r="F37" s="107">
        <v>0</v>
      </c>
      <c r="G37" s="147"/>
      <c r="H37" s="158"/>
    </row>
    <row r="38" spans="1:8" ht="39.950000000000003" customHeight="1" x14ac:dyDescent="0.2">
      <c r="A38" s="115"/>
      <c r="B38" s="115"/>
      <c r="C38" s="141"/>
      <c r="D38" s="3" t="str">
        <f>IF('Info + taal-langue'!$B$2="Nederlands",'NL+FR'!$A$177,'NL+FR'!$B$177)</f>
        <v>Het aantal blijft ongeveer constant: 1</v>
      </c>
      <c r="E38" s="136"/>
      <c r="F38" s="107"/>
      <c r="G38" s="147"/>
      <c r="H38" s="158"/>
    </row>
    <row r="39" spans="1:8" ht="39.950000000000003" customHeight="1" x14ac:dyDescent="0.2">
      <c r="A39" s="115"/>
      <c r="B39" s="115"/>
      <c r="C39" s="141"/>
      <c r="D39" s="3" t="str">
        <f>IF('Info + taal-langue'!$B$2="Nederlands",'NL+FR'!$A$178,'NL+FR'!$B$178)</f>
        <v>Het aantal vertoont een eerder stijgende trend: 2</v>
      </c>
      <c r="E39" s="136"/>
      <c r="F39" s="107"/>
      <c r="G39" s="147"/>
      <c r="H39" s="158"/>
    </row>
    <row r="40" spans="1:8" ht="56.1" customHeight="1" x14ac:dyDescent="0.2">
      <c r="A40" s="115"/>
      <c r="B40" s="115"/>
      <c r="C40" s="141"/>
      <c r="D40" s="4" t="str">
        <f>IF('Info + taal-langue'!$B$2="Nederlands",'NL+FR'!$A$179,'NL+FR'!$B$179)</f>
        <v>Bestaat er binnen de onderneming een beleid omtrent psychosociale risico's op het werk?</v>
      </c>
      <c r="E40" s="136"/>
      <c r="F40" s="27"/>
      <c r="G40" s="147"/>
      <c r="H40" s="158"/>
    </row>
    <row r="41" spans="1:8" ht="39.950000000000003" customHeight="1" x14ac:dyDescent="0.2">
      <c r="A41" s="115"/>
      <c r="B41" s="115"/>
      <c r="C41" s="141"/>
      <c r="D41" s="3" t="str">
        <f>IF('Info + taal-langue'!$B$2="Nederlands",'NL+FR'!$A$180,'NL+FR'!$B$180)</f>
        <v>Er bestaat zo’n beleid, waaraan concrete acties gekoppeld zijn: 0</v>
      </c>
      <c r="E41" s="136"/>
      <c r="F41" s="107">
        <v>0</v>
      </c>
      <c r="G41" s="147"/>
      <c r="H41" s="158"/>
    </row>
    <row r="42" spans="1:8" ht="39.950000000000003" customHeight="1" x14ac:dyDescent="0.2">
      <c r="A42" s="115"/>
      <c r="B42" s="115"/>
      <c r="C42" s="141"/>
      <c r="D42" s="3" t="str">
        <f>IF('Info + taal-langue'!$B$2="Nederlands",'NL+FR'!$A$181,'NL+FR'!$B$181)</f>
        <v>Er bestaat zo’n beleid, doch deze blijft dode letter: 1</v>
      </c>
      <c r="E42" s="136"/>
      <c r="F42" s="107"/>
      <c r="G42" s="147"/>
      <c r="H42" s="158"/>
    </row>
    <row r="43" spans="1:8" ht="39.950000000000003" customHeight="1" x14ac:dyDescent="0.2">
      <c r="A43" s="115"/>
      <c r="B43" s="115"/>
      <c r="C43" s="141"/>
      <c r="D43" s="3" t="str">
        <f>IF('Info + taal-langue'!$B$2="Nederlands",'NL+FR'!$A$182,'NL+FR'!$B$182)</f>
        <v>Zo’n beleid bestaat niet in onze onderneming: 2</v>
      </c>
      <c r="E43" s="136"/>
      <c r="F43" s="107"/>
      <c r="G43" s="147"/>
      <c r="H43" s="158"/>
    </row>
    <row r="44" spans="1:8" ht="39.950000000000003" customHeight="1" x14ac:dyDescent="0.2">
      <c r="A44" s="115"/>
      <c r="B44" s="115"/>
      <c r="C44" s="141"/>
      <c r="D44" s="4" t="str">
        <f>IF('Info + taal-langue'!$B$2="Nederlands",'NL+FR'!$A$183,'NL+FR'!$B$183)</f>
        <v>Heeft de onderneming één of meerdere vertrouwenspersonen aangeduid?</v>
      </c>
      <c r="E44" s="136"/>
      <c r="F44" s="27"/>
      <c r="G44" s="147"/>
      <c r="H44" s="158"/>
    </row>
    <row r="45" spans="1:8" ht="39.950000000000003" customHeight="1" x14ac:dyDescent="0.2">
      <c r="A45" s="115"/>
      <c r="B45" s="115"/>
      <c r="C45" s="141"/>
      <c r="D45" s="3" t="str">
        <f>IF('Info + taal-langue'!$B$2="Nederlands",'NL+FR'!$A$184,'NL+FR'!$B$184)</f>
        <v>Ja. Deze personen zijn bekend bij de werknemers, en het is voor iedereen duidelijk wat hun rol is: 0</v>
      </c>
      <c r="E45" s="136"/>
      <c r="F45" s="107">
        <v>0</v>
      </c>
      <c r="G45" s="147"/>
      <c r="H45" s="158"/>
    </row>
    <row r="46" spans="1:8" ht="39.950000000000003" customHeight="1" x14ac:dyDescent="0.2">
      <c r="A46" s="115"/>
      <c r="B46" s="115"/>
      <c r="C46" s="141"/>
      <c r="D46" s="3" t="str">
        <f>IF('Info + taal-langue'!$B$2="Nederlands",'NL+FR'!$A$185,'NL+FR'!$B$185)</f>
        <v>Ja. Deze personen zijn evenwel weinig bekend bij de werknemers, en het is weinig duidelijk wat hun rol is: 1</v>
      </c>
      <c r="E46" s="136"/>
      <c r="F46" s="107"/>
      <c r="G46" s="147"/>
      <c r="H46" s="158"/>
    </row>
    <row r="47" spans="1:8" ht="39.950000000000003" customHeight="1" thickBot="1" x14ac:dyDescent="0.25">
      <c r="A47" s="116"/>
      <c r="B47" s="116"/>
      <c r="C47" s="142"/>
      <c r="D47" s="5" t="str">
        <f>IF('Info + taal-langue'!$B$2="Nederlands",'NL+FR'!$A$186,'NL+FR'!$B$186)</f>
        <v>Nee, er werden geen vertrouwenspersonen aangeduid: 2</v>
      </c>
      <c r="E47" s="137"/>
      <c r="F47" s="108"/>
      <c r="G47" s="148"/>
      <c r="H47" s="159"/>
    </row>
    <row r="48" spans="1:8" ht="60" customHeight="1" x14ac:dyDescent="0.2">
      <c r="A48" s="119" t="str">
        <f>IF('Info + taal-langue'!$B$2="Nederlands",'NL+FR'!$A$107,'NL+FR'!$B$107)</f>
        <v>5. Mogelijk schokkende gebeurtenissen voorgevallen op de arbeidsplaats en maatregelen die in dit verband werden genomen</v>
      </c>
      <c r="B48" s="119" t="str">
        <f>IF('Info + taal-langue'!$B$2="Nederlands",'NL+FR'!$A$120,'NL+FR'!$B$120)</f>
        <v>Aantal mogelijks schokkende gebeurtenissen waarbij één of meerdere werknemers betrokken waren</v>
      </c>
      <c r="C48" s="145">
        <f>'Data collection'!N18</f>
        <v>0</v>
      </c>
      <c r="D48" s="4" t="str">
        <f>IF('Info + taal-langue'!$B$2="Nederlands",'NL+FR'!$A$187,'NL+FR'!$B$187)</f>
        <v>In welke mate werden werknemers in de onderneming of afdeling / dienst / departement geconfronteerd met mogelijks schokkende gebeurtenissen in de loop van het voorgaande jaar, hetzij als getuige, hetzij als slachtoffer?</v>
      </c>
      <c r="E48" s="135" t="str">
        <f>IF('Info + taal-langue'!$B$2="Nederlands",'NL+FR'!$A$281,'NL+FR'!$B$281)</f>
        <v>Meer informatie</v>
      </c>
      <c r="F48" s="28"/>
      <c r="G48" s="146">
        <f>SUM(F49)</f>
        <v>0</v>
      </c>
      <c r="H48" s="155" t="str">
        <f>UPPER(IF('Info + taal-langue'!$B$2="Nederlands",'NL+FR'!$A$72,'NL+FR'!$B$72))</f>
        <v>5. SCHOKKENDE GEBEURTENISSEN</v>
      </c>
    </row>
    <row r="49" spans="1:8" ht="39.950000000000003" customHeight="1" x14ac:dyDescent="0.2">
      <c r="A49" s="115"/>
      <c r="B49" s="115"/>
      <c r="C49" s="141"/>
      <c r="D49" s="3" t="str">
        <f>IF('Info + taal-langue'!$B$2="Nederlands",'NL+FR'!$A$188,'NL+FR'!$B$188)</f>
        <v>Voor zover wij weten werden er geen werknemers geconfronteerd met een mogelijks schokkende gebeurtenis: 0</v>
      </c>
      <c r="E49" s="136"/>
      <c r="F49" s="107">
        <v>0</v>
      </c>
      <c r="G49" s="147"/>
      <c r="H49" s="156"/>
    </row>
    <row r="50" spans="1:8" ht="60" customHeight="1" x14ac:dyDescent="0.2">
      <c r="A50" s="115"/>
      <c r="B50" s="115"/>
      <c r="C50" s="141"/>
      <c r="D50" s="3" t="str">
        <f>IF('Info + taal-langue'!$B$2="Nederlands",'NL+FR'!$A$189,'NL+FR'!$B$189)</f>
        <v>Eén of meerdere werknemers werden blootgesteld aan een mogelijks schokkende gebeurtenis. De onderneming heeft hierop gepast gereageerd en gezorgd voor de nodige ondersteuning van de betrokken werknemer(s): 1</v>
      </c>
      <c r="E50" s="136"/>
      <c r="F50" s="107"/>
      <c r="G50" s="147"/>
      <c r="H50" s="156"/>
    </row>
    <row r="51" spans="1:8" ht="78" customHeight="1" thickBot="1" x14ac:dyDescent="0.25">
      <c r="A51" s="115"/>
      <c r="B51" s="115"/>
      <c r="C51" s="141"/>
      <c r="D51" s="55" t="str">
        <f>IF('Info + taal-langue'!$B$2="Nederlands",'NL+FR'!$A$190,'NL+FR'!$B$190)</f>
        <v>Eén of meerdere werknemers werden blootgesteld aan een mogelijks schokkende gebeurtenis. De onderneming heeft hier niet adequaat op gereageerd en vond het onnodig om te zorgen voor de nodige ondersteuning van de betrokken werknemer(s): 2</v>
      </c>
      <c r="E51" s="136"/>
      <c r="F51" s="108"/>
      <c r="G51" s="147"/>
      <c r="H51" s="156"/>
    </row>
    <row r="52" spans="1:8" ht="39.950000000000003" customHeight="1" x14ac:dyDescent="0.2">
      <c r="A52" s="119" t="str">
        <f>IF('Info + taal-langue'!$B$2="Nederlands",'NL+FR'!$A$108,'NL+FR'!$B$108)</f>
        <v>6. Emotionele incidenten</v>
      </c>
      <c r="B52" s="125" t="str">
        <f>IF('Info + taal-langue'!$B$2="Nederlands",'NL+FR'!$A$121,'NL+FR'!$B$121)</f>
        <v>Aantal emotionele uitbarstingen, huilbuien of woede-uitvallen op de arbeidsplaats, voor zover u bekend</v>
      </c>
      <c r="C52" s="145">
        <f>'Data collection'!N22</f>
        <v>0</v>
      </c>
      <c r="D52" s="4" t="str">
        <f>IF('Info + taal-langue'!$B$2="Nederlands",'NL+FR'!$A$191,'NL+FR'!$B$191)</f>
        <v>Hoe frequent kwamen dit soort emotionele incidenten voor gedurende het voorgaande jaar ?</v>
      </c>
      <c r="E52" s="135" t="str">
        <f>IF('Info + taal-langue'!$B$2="Nederlands",'NL+FR'!$A$281,'NL+FR'!$B$281)</f>
        <v>Meer informatie</v>
      </c>
      <c r="F52" s="28"/>
      <c r="G52" s="146">
        <f>SUM(F53)</f>
        <v>0</v>
      </c>
      <c r="H52" s="155" t="str">
        <f>UPPER(IF('Info + taal-langue'!$B$2="Nederlands",'NL+FR'!$A$108,'NL+FR'!$B$108))</f>
        <v>6. EMOTIONELE INCIDENTEN</v>
      </c>
    </row>
    <row r="53" spans="1:8" ht="36" customHeight="1" x14ac:dyDescent="0.2">
      <c r="A53" s="115"/>
      <c r="B53" s="126"/>
      <c r="C53" s="141"/>
      <c r="D53" s="3" t="str">
        <f>IF('Info + taal-langue'!$B$2="Nederlands",'NL+FR'!$A$192,'NL+FR'!$B$192)</f>
        <v>Zelden of nooit: 0</v>
      </c>
      <c r="E53" s="136"/>
      <c r="F53" s="107">
        <v>0</v>
      </c>
      <c r="G53" s="147"/>
      <c r="H53" s="156"/>
    </row>
    <row r="54" spans="1:8" ht="32.1" customHeight="1" x14ac:dyDescent="0.2">
      <c r="A54" s="115"/>
      <c r="B54" s="126"/>
      <c r="C54" s="141"/>
      <c r="D54" s="3" t="str">
        <f>IF('Info + taal-langue'!$B$2="Nederlands",'NL+FR'!$A$193,'NL+FR'!$B$193)</f>
        <v>Soms/van tijd tot tijd: 1</v>
      </c>
      <c r="E54" s="136"/>
      <c r="F54" s="107"/>
      <c r="G54" s="147"/>
      <c r="H54" s="156"/>
    </row>
    <row r="55" spans="1:8" ht="33.950000000000003" customHeight="1" x14ac:dyDescent="0.2">
      <c r="A55" s="115"/>
      <c r="B55" s="126"/>
      <c r="C55" s="141"/>
      <c r="D55" s="3" t="str">
        <f>IF('Info + taal-langue'!$B$2="Nederlands",'NL+FR'!$A$194,'NL+FR'!$B$194)</f>
        <v>Regelmatig: 2</v>
      </c>
      <c r="E55" s="136"/>
      <c r="F55" s="107"/>
      <c r="G55" s="147"/>
      <c r="H55" s="156"/>
    </row>
    <row r="56" spans="1:8" ht="32.1" customHeight="1" thickBot="1" x14ac:dyDescent="0.25">
      <c r="A56" s="115"/>
      <c r="B56" s="126"/>
      <c r="C56" s="141"/>
      <c r="D56" s="55" t="str">
        <f>IF('Info + taal-langue'!$B$2="Nederlands",'NL+FR'!$A$195,'NL+FR'!$B$195)</f>
        <v>Erg dikwijls: 3</v>
      </c>
      <c r="E56" s="136"/>
      <c r="F56" s="108"/>
      <c r="G56" s="147"/>
      <c r="H56" s="156"/>
    </row>
    <row r="57" spans="1:8" ht="39.950000000000003" customHeight="1" x14ac:dyDescent="0.2">
      <c r="A57" s="119" t="str">
        <f>IF('Info + taal-langue'!$B$2="Nederlands",'NL+FR'!$A$109,'NL+FR'!$B$109)</f>
        <v xml:space="preserve">7. Groepsconflicten </v>
      </c>
      <c r="B57" s="119" t="str">
        <f>IF('Info + taal-langue'!$B$2="Nederlands",'NL+FR'!$A$122,'NL+FR'!$B$122)</f>
        <v>Aantal groepsconflicten of conflicten tussen personen, voor zover u bekend</v>
      </c>
      <c r="C57" s="145">
        <f>'Data collection'!N25</f>
        <v>0</v>
      </c>
      <c r="D57" s="4" t="str">
        <f>IF('Info + taal-langue'!$B$2="Nederlands",'NL+FR'!$A$196,'NL+FR'!$B$196)</f>
        <v>Hoe frequent kwamen dergelijke conflicten voor gedurende het voorgaande jaar?</v>
      </c>
      <c r="E57" s="135" t="str">
        <f>IF('Info + taal-langue'!$B$2="Nederlands",'NL+FR'!$A$281,'NL+FR'!$B$281)</f>
        <v>Meer informatie</v>
      </c>
      <c r="F57" s="28"/>
      <c r="G57" s="149">
        <f>SUM(F58+F63)</f>
        <v>0</v>
      </c>
      <c r="H57" s="155" t="str">
        <f>UPPER(IF('Info + taal-langue'!$B$2="Nederlands",'NL+FR'!$A$109,'NL+FR'!$B$109))</f>
        <v xml:space="preserve">7. GROEPSCONFLICTEN </v>
      </c>
    </row>
    <row r="58" spans="1:8" ht="39.950000000000003" customHeight="1" x14ac:dyDescent="0.2">
      <c r="A58" s="115"/>
      <c r="B58" s="115"/>
      <c r="C58" s="141"/>
      <c r="D58" s="3" t="str">
        <f>IF('Info + taal-langue'!$B$2="Nederlands",'NL+FR'!$A$197,'NL+FR'!$B$197)</f>
        <v>Naar ons weten deed zich geen enkel conflict voor: 0</v>
      </c>
      <c r="E58" s="136"/>
      <c r="F58" s="107">
        <v>0</v>
      </c>
      <c r="G58" s="150"/>
      <c r="H58" s="156"/>
    </row>
    <row r="59" spans="1:8" ht="39.950000000000003" customHeight="1" x14ac:dyDescent="0.2">
      <c r="A59" s="115"/>
      <c r="B59" s="115"/>
      <c r="C59" s="141"/>
      <c r="D59" s="3" t="str">
        <f>IF('Info + taal-langue'!$B$2="Nederlands",'NL+FR'!$A$198,'NL+FR'!$B$198)</f>
        <v>Naar ons weten was er slechts sprake van enkele dergelijke conflicten: 1</v>
      </c>
      <c r="E59" s="136"/>
      <c r="F59" s="107"/>
      <c r="G59" s="150"/>
      <c r="H59" s="156"/>
    </row>
    <row r="60" spans="1:8" ht="39.950000000000003" customHeight="1" x14ac:dyDescent="0.2">
      <c r="A60" s="115"/>
      <c r="B60" s="115"/>
      <c r="C60" s="141"/>
      <c r="D60" s="3" t="str">
        <f>IF('Info + taal-langue'!$B$2="Nederlands",'NL+FR'!$A$199,'NL+FR'!$B$199)</f>
        <v>Dergelijke conflicten doen zich regelmatig voor, ongeveer elke maand: 2</v>
      </c>
      <c r="E60" s="136"/>
      <c r="F60" s="107"/>
      <c r="G60" s="150"/>
      <c r="H60" s="156"/>
    </row>
    <row r="61" spans="1:8" ht="39.950000000000003" customHeight="1" x14ac:dyDescent="0.2">
      <c r="A61" s="115"/>
      <c r="B61" s="115"/>
      <c r="C61" s="141"/>
      <c r="D61" s="3" t="str">
        <f>IF('Info + taal-langue'!$B$2="Nederlands",'NL+FR'!$A$200,'NL+FR'!$B$200)</f>
        <v>Dergelijke conflicten doen zich wekelijks of meerdere keren per week voor: 3</v>
      </c>
      <c r="E61" s="136"/>
      <c r="F61" s="107"/>
      <c r="G61" s="150"/>
      <c r="H61" s="156"/>
    </row>
    <row r="62" spans="1:8" ht="39.950000000000003" customHeight="1" x14ac:dyDescent="0.2">
      <c r="A62" s="115"/>
      <c r="B62" s="115"/>
      <c r="C62" s="141"/>
      <c r="D62" s="4" t="str">
        <f>IF('Info + taal-langue'!$B$2="Nederlands",'NL+FR'!$A$201,'NL+FR'!$B$201)</f>
        <v>Hoe zou u het belang (de ernst) van dergelijke conflicten inschatten?</v>
      </c>
      <c r="E62" s="136"/>
      <c r="F62" s="27"/>
      <c r="G62" s="150"/>
      <c r="H62" s="156"/>
    </row>
    <row r="63" spans="1:8" ht="39.950000000000003" customHeight="1" x14ac:dyDescent="0.2">
      <c r="A63" s="115"/>
      <c r="B63" s="115"/>
      <c r="C63" s="141"/>
      <c r="D63" s="3" t="str">
        <f>IF('Info + taal-langue'!$B$2="Nederlands",'NL+FR'!$A$202,'NL+FR'!$B$202)</f>
        <v>Naar ons weten deed zich geen enkel conflict voor: 0</v>
      </c>
      <c r="E63" s="136"/>
      <c r="F63" s="107">
        <v>0</v>
      </c>
      <c r="G63" s="150"/>
      <c r="H63" s="156"/>
    </row>
    <row r="64" spans="1:8" ht="39.950000000000003" customHeight="1" x14ac:dyDescent="0.2">
      <c r="A64" s="115"/>
      <c r="B64" s="115"/>
      <c r="C64" s="141"/>
      <c r="D64" s="3" t="str">
        <f>IF('Info + taal-langue'!$B$2="Nederlands",'NL+FR'!$A$203,'NL+FR'!$B$203)</f>
        <v>In het algemeen worden dergelijke conflicten snel opgelost en hebben zij geen of weinig invloed op het werk: 1</v>
      </c>
      <c r="E64" s="136"/>
      <c r="F64" s="107"/>
      <c r="G64" s="150"/>
      <c r="H64" s="156"/>
    </row>
    <row r="65" spans="1:8" ht="47.1" customHeight="1" thickBot="1" x14ac:dyDescent="0.25">
      <c r="A65" s="116"/>
      <c r="B65" s="116"/>
      <c r="C65" s="142"/>
      <c r="D65" s="5" t="str">
        <f>IF('Info + taal-langue'!$B$2="Nederlands",'NL+FR'!$A$204,'NL+FR'!$B$204)</f>
        <v>Meerdere conflicten hebben een belangrijke invloed gehad op het werk en/of hebben nogal wat tijd gevergd om opgelost te
geraken: 2</v>
      </c>
      <c r="E65" s="137"/>
      <c r="F65" s="108"/>
      <c r="G65" s="151"/>
      <c r="H65" s="157"/>
    </row>
    <row r="66" spans="1:8" ht="39.950000000000003" customHeight="1" x14ac:dyDescent="0.2">
      <c r="A66" s="119" t="str">
        <f>IF('Info + taal-langue'!$B$2="Nederlands",'NL+FR'!$A$110,'NL+FR'!$B$110)</f>
        <v>8. Ongewenst gedrag door derden</v>
      </c>
      <c r="B66" s="119" t="str">
        <f>IF('Info + taal-langue'!$B$2="Nederlands",'NL+FR'!$A$123,'NL+FR'!$B$123)</f>
        <v>Aantal incidenten uitgaande van derden (verbaal of fysiek geweld, of andere vormen van grensoverschrijdend gedrag vanwege personen van buiten de onderneming) waarvan de werknemers het slachtoffer zijn geworden</v>
      </c>
      <c r="C66" s="145">
        <f>'Data collection'!N28</f>
        <v>0</v>
      </c>
      <c r="D66" s="4" t="str">
        <f>IF('Info + taal-langue'!$B$2="Nederlands",'NL+FR'!$A$205,'NL+FR'!$B$205)</f>
        <v>Hoe frequent kwamen dergelijke incidenten voor gedurende het voorgaande jaar?</v>
      </c>
      <c r="E66" s="135" t="str">
        <f>IF('Info + taal-langue'!$B$2="Nederlands",'NL+FR'!$A$281,'NL+FR'!$B$281)</f>
        <v>Meer informatie</v>
      </c>
      <c r="F66" s="28"/>
      <c r="G66" s="146">
        <f>SUM(F67+F72)</f>
        <v>0</v>
      </c>
      <c r="H66" s="155" t="str">
        <f>UPPER(IF('Info + taal-langue'!$B$2="Nederlands",'NL+FR'!$A$110,'NL+FR'!$B$110))</f>
        <v>8. ONGEWENST GEDRAG DOOR DERDEN</v>
      </c>
    </row>
    <row r="67" spans="1:8" ht="39.950000000000003" customHeight="1" x14ac:dyDescent="0.2">
      <c r="A67" s="115"/>
      <c r="B67" s="115"/>
      <c r="C67" s="141"/>
      <c r="D67" s="3" t="str">
        <f>IF('Info + taal-langue'!$B$2="Nederlands",'NL+FR'!$A$206,'NL+FR'!$B$206)</f>
        <v>Zelden of nooit: 0</v>
      </c>
      <c r="E67" s="136"/>
      <c r="F67" s="107">
        <v>0</v>
      </c>
      <c r="G67" s="147"/>
      <c r="H67" s="156"/>
    </row>
    <row r="68" spans="1:8" ht="39.950000000000003" customHeight="1" x14ac:dyDescent="0.2">
      <c r="A68" s="115"/>
      <c r="B68" s="115"/>
      <c r="C68" s="141"/>
      <c r="D68" s="3" t="str">
        <f>IF('Info + taal-langue'!$B$2="Nederlands",'NL+FR'!$A$207,'NL+FR'!$B$207)</f>
        <v>Soms/van tijd tot tijd: 1</v>
      </c>
      <c r="E68" s="136"/>
      <c r="F68" s="107"/>
      <c r="G68" s="147"/>
      <c r="H68" s="156"/>
    </row>
    <row r="69" spans="1:8" ht="39.950000000000003" customHeight="1" x14ac:dyDescent="0.2">
      <c r="A69" s="115"/>
      <c r="B69" s="115"/>
      <c r="C69" s="141"/>
      <c r="D69" s="3" t="str">
        <f>IF('Info + taal-langue'!$B$2="Nederlands",'NL+FR'!$A$208,'NL+FR'!$B$208)</f>
        <v>Regelmatig: 2</v>
      </c>
      <c r="E69" s="136"/>
      <c r="F69" s="107"/>
      <c r="G69" s="147"/>
      <c r="H69" s="156"/>
    </row>
    <row r="70" spans="1:8" ht="39.950000000000003" customHeight="1" x14ac:dyDescent="0.2">
      <c r="A70" s="115"/>
      <c r="B70" s="115"/>
      <c r="C70" s="141"/>
      <c r="D70" s="3" t="str">
        <f>IF('Info + taal-langue'!$B$2="Nederlands",'NL+FR'!$A$209,'NL+FR'!$B$209)</f>
        <v>Erg dikwijls: 3</v>
      </c>
      <c r="E70" s="136"/>
      <c r="F70" s="107"/>
      <c r="G70" s="147"/>
      <c r="H70" s="156"/>
    </row>
    <row r="71" spans="1:8" ht="39.950000000000003" customHeight="1" x14ac:dyDescent="0.2">
      <c r="A71" s="115"/>
      <c r="B71" s="115"/>
      <c r="C71" s="141"/>
      <c r="D71" s="4" t="str">
        <f>IF('Info + taal-langue'!$B$2="Nederlands",'NL+FR'!$A$210,'NL+FR'!$B$210)</f>
        <v>Hoe zou u het belang van dergelijke incidenten inschatten?</v>
      </c>
      <c r="E71" s="136"/>
      <c r="F71" s="27"/>
      <c r="G71" s="147"/>
      <c r="H71" s="156"/>
    </row>
    <row r="72" spans="1:8" ht="39.950000000000003" customHeight="1" x14ac:dyDescent="0.2">
      <c r="A72" s="115"/>
      <c r="B72" s="115"/>
      <c r="C72" s="141"/>
      <c r="D72" s="3" t="str">
        <f>IF('Info + taal-langue'!$B$2="Nederlands",'NL+FR'!$A$211,'NL+FR'!$B$211)</f>
        <v>Naar ons weten deed zich geen enkel dergelijk incident voor: 0</v>
      </c>
      <c r="E72" s="136"/>
      <c r="F72" s="107">
        <v>0</v>
      </c>
      <c r="G72" s="147"/>
      <c r="H72" s="156"/>
    </row>
    <row r="73" spans="1:8" ht="39.950000000000003" customHeight="1" x14ac:dyDescent="0.2">
      <c r="A73" s="115"/>
      <c r="B73" s="115"/>
      <c r="C73" s="141"/>
      <c r="D73" s="3" t="str">
        <f>IF('Info + taal-langue'!$B$2="Nederlands",'NL+FR'!$A$212,'NL+FR'!$B$212)</f>
        <v>De meeste van dergelijke incidenten waren onschuldig: 1</v>
      </c>
      <c r="E73" s="136"/>
      <c r="F73" s="107"/>
      <c r="G73" s="147"/>
      <c r="H73" s="156"/>
    </row>
    <row r="74" spans="1:8" ht="39.950000000000003" customHeight="1" x14ac:dyDescent="0.2">
      <c r="A74" s="115"/>
      <c r="B74" s="115"/>
      <c r="C74" s="141"/>
      <c r="D74" s="3" t="str">
        <f>IF('Info + taal-langue'!$B$2="Nederlands",'NL+FR'!$A$213,'NL+FR'!$B$213)</f>
        <v>Meerdere van dergelijke incidenten kunnen beschouwd worden als ernstig: 2</v>
      </c>
      <c r="E74" s="136"/>
      <c r="F74" s="107"/>
      <c r="G74" s="147"/>
      <c r="H74" s="156"/>
    </row>
    <row r="75" spans="1:8" ht="39.950000000000003" customHeight="1" thickBot="1" x14ac:dyDescent="0.25">
      <c r="A75" s="116"/>
      <c r="B75" s="116"/>
      <c r="C75" s="142"/>
      <c r="D75" s="5" t="str">
        <f>IF('Info + taal-langue'!$B$2="Nederlands",'NL+FR'!$A$214,'NL+FR'!$B$214)</f>
        <v>Dergelijke incidenten zijn regelmatig van een ernstige aard: 3</v>
      </c>
      <c r="E75" s="137"/>
      <c r="F75" s="108"/>
      <c r="G75" s="148"/>
      <c r="H75" s="157"/>
    </row>
    <row r="76" spans="1:8" ht="56.1" customHeight="1" x14ac:dyDescent="0.2">
      <c r="A76" s="119" t="str">
        <f>IF('Info + taal-langue'!$B$2="Nederlands",'NL+FR'!$A$111,'NL+FR'!$B$111)</f>
        <v>9. Musculoskeletale aandoeningen (MSA: rugpijn, tendinitis, …)</v>
      </c>
      <c r="B76" s="120" t="str">
        <f>IF('Info + taal-langue'!$B$2="Nederlands",'NL+FR'!$A$124,'NL+FR'!$B$124)</f>
        <v>Raming van het aantal personen dat te kampen heeft met musculoskeletale aandoeningen</v>
      </c>
      <c r="C76" s="145">
        <f>'Data collection'!N33</f>
        <v>0</v>
      </c>
      <c r="D76" s="4" t="str">
        <f>IF('Info + taal-langue'!$B$2="Nederlands",'NL+FR'!$A$215,'NL+FR'!$B$215)</f>
        <v>Zijn er, voor zover u weet, momenteel in uw onderneming of afdeling / dienst / departement werknemers die te kampen hebben met musculoskeletale aandoeningen?</v>
      </c>
      <c r="E76" s="135" t="str">
        <f>IF('Info + taal-langue'!$B$2="Nederlands",'NL+FR'!$A$281,'NL+FR'!$B$281)</f>
        <v>Meer informatie</v>
      </c>
      <c r="F76" s="28"/>
      <c r="G76" s="146">
        <f>SUM(F77+F81)</f>
        <v>0</v>
      </c>
      <c r="H76" s="155" t="str">
        <f>IF('Info + taal-langue'!$B$2="Nederlands",'NL+FR'!$A$130,'NL+FR'!$B$130)</f>
        <v>9. MSA</v>
      </c>
    </row>
    <row r="77" spans="1:8" ht="39.950000000000003" customHeight="1" x14ac:dyDescent="0.2">
      <c r="A77" s="115"/>
      <c r="B77" s="112"/>
      <c r="C77" s="141"/>
      <c r="D77" s="3" t="str">
        <f>IF('Info + taal-langue'!$B$2="Nederlands",'NL+FR'!$A$216,'NL+FR'!$B$216)</f>
        <v>Geen enkele werknemer lijkt hiermee te maken te hebben: 0</v>
      </c>
      <c r="E77" s="136"/>
      <c r="F77" s="107">
        <v>0</v>
      </c>
      <c r="G77" s="147"/>
      <c r="H77" s="156"/>
    </row>
    <row r="78" spans="1:8" ht="39.950000000000003" customHeight="1" x14ac:dyDescent="0.2">
      <c r="A78" s="115"/>
      <c r="B78" s="112"/>
      <c r="C78" s="141"/>
      <c r="D78" s="3" t="str">
        <f>IF('Info + taal-langue'!$B$2="Nederlands",'NL+FR'!$A$217,'NL+FR'!$B$217)</f>
        <v>Enkele werknemers hebben last van musculoskeletale aandoeningen: 1</v>
      </c>
      <c r="E78" s="136"/>
      <c r="F78" s="107"/>
      <c r="G78" s="147"/>
      <c r="H78" s="156"/>
    </row>
    <row r="79" spans="1:8" ht="39.950000000000003" customHeight="1" x14ac:dyDescent="0.2">
      <c r="A79" s="115"/>
      <c r="B79" s="112"/>
      <c r="C79" s="141"/>
      <c r="D79" s="3" t="str">
        <f>IF('Info + taal-langue'!$B$2="Nederlands",'NL+FR'!$A$218,'NL+FR'!$B$218)</f>
        <v>Nogal wat werknemers hebben last van musculoskeletale aandoeningen: 2</v>
      </c>
      <c r="E79" s="136"/>
      <c r="F79" s="107"/>
      <c r="G79" s="147"/>
      <c r="H79" s="156"/>
    </row>
    <row r="80" spans="1:8" ht="39.950000000000003" customHeight="1" x14ac:dyDescent="0.2">
      <c r="A80" s="115"/>
      <c r="B80" s="112"/>
      <c r="C80" s="141"/>
      <c r="D80" s="4" t="str">
        <f>IF('Info + taal-langue'!$B$2="Nederlands",'NL+FR'!$A$219,'NL+FR'!$B$219)</f>
        <v>Hoe beoordeelt u het aantal musculoskeletale aandoeningen in uw onderneming of afdeling / dienst / departement, gegeven haar kenmerken en de sector waarin u actief bent?</v>
      </c>
      <c r="E80" s="136"/>
      <c r="F80" s="27"/>
      <c r="G80" s="147"/>
      <c r="H80" s="156"/>
    </row>
    <row r="81" spans="1:8" ht="39.950000000000003" customHeight="1" x14ac:dyDescent="0.2">
      <c r="A81" s="115"/>
      <c r="B81" s="112"/>
      <c r="C81" s="141"/>
      <c r="D81" s="3" t="str">
        <f>IF('Info + taal-langue'!$B$2="Nederlands",'NL+FR'!$A$220,'NL+FR'!$B$220)</f>
        <v>Wij vinden het aantal gunstig: 0</v>
      </c>
      <c r="E81" s="136"/>
      <c r="F81" s="107">
        <v>0</v>
      </c>
      <c r="G81" s="147"/>
      <c r="H81" s="156"/>
    </row>
    <row r="82" spans="1:8" ht="39.950000000000003" customHeight="1" x14ac:dyDescent="0.2">
      <c r="A82" s="115"/>
      <c r="B82" s="112"/>
      <c r="C82" s="141"/>
      <c r="D82" s="3" t="str">
        <f>IF('Info + taal-langue'!$B$2="Nederlands",'NL+FR'!$A$221,'NL+FR'!$B$221)</f>
        <v>Wij beschouwen het aantal als normaal/aanvaardbaar: 1</v>
      </c>
      <c r="E82" s="136"/>
      <c r="F82" s="107"/>
      <c r="G82" s="147"/>
      <c r="H82" s="156"/>
    </row>
    <row r="83" spans="1:8" ht="39.950000000000003" customHeight="1" thickBot="1" x14ac:dyDescent="0.25">
      <c r="A83" s="116"/>
      <c r="B83" s="113"/>
      <c r="C83" s="142"/>
      <c r="D83" s="5" t="str">
        <f>IF('Info + taal-langue'!$B$2="Nederlands",'NL+FR'!$A$222,'NL+FR'!$B$222)</f>
        <v>Wij vinden het aantal ongunstig: 2</v>
      </c>
      <c r="E83" s="137"/>
      <c r="F83" s="108"/>
      <c r="G83" s="148"/>
      <c r="H83" s="157"/>
    </row>
    <row r="84" spans="1:8" ht="105" customHeight="1" x14ac:dyDescent="0.2">
      <c r="A84" s="119" t="str">
        <f>IF('Info + taal-langue'!$B$2="Nederlands",'NL+FR'!$A$131,'NL+FR'!$B$131)</f>
        <v>10. Respect voor diversiteit in de onderneming</v>
      </c>
      <c r="B84" s="152"/>
      <c r="C84" s="4"/>
      <c r="D84" s="4" t="str">
        <f>IF('Info + taal-langue'!$B$2="Nederlands",'NL+FR'!$A$223,'NL+FR'!$B$223)</f>
        <v>Hebt u er weet van dat werknemers verschillend behandeld worden om reden van persoonskenmerken (ras, huidskleur, afkomst van de persoon, nationale of etnische oorsprong, nationaliteit, geslacht, seksuele geaardheid, burgerlijke stand, geboorte, leeftijd, rijkdom, religieuze of filosofische overtuiging, huidige of toekomstige gezondheidstoestand, handicap, taal, politieke overtuiging, fysieke dan wel genetische kenmerken of sociale afkomst)?</v>
      </c>
      <c r="E84" s="135" t="str">
        <f>IF('Info + taal-langue'!$B$2="Nederlands",'NL+FR'!$A$281,'NL+FR'!$B$281)</f>
        <v>Meer informatie</v>
      </c>
      <c r="F84" s="28"/>
      <c r="G84" s="146">
        <f>SUM(F85+F89)</f>
        <v>0</v>
      </c>
      <c r="H84" s="155" t="str">
        <f>IF('Info + taal-langue'!$B$2="Nederlands",'NL+FR'!$A$137,'NL+FR'!$B$137)</f>
        <v>10. DIVERSITEIT</v>
      </c>
    </row>
    <row r="85" spans="1:8" ht="39.950000000000003" customHeight="1" x14ac:dyDescent="0.2">
      <c r="A85" s="115"/>
      <c r="B85" s="153"/>
      <c r="C85" s="4"/>
      <c r="D85" s="3" t="str">
        <f>IF('Info + taal-langue'!$B$2="Nederlands",'NL+FR'!$A$224,'NL+FR'!$B$224)</f>
        <v>Naar ons weten wordt elke werknemer op dezelfde manier behandeld: 0</v>
      </c>
      <c r="E85" s="136"/>
      <c r="F85" s="107">
        <v>0</v>
      </c>
      <c r="G85" s="147"/>
      <c r="H85" s="156"/>
    </row>
    <row r="86" spans="1:8" ht="60" customHeight="1" x14ac:dyDescent="0.2">
      <c r="A86" s="115"/>
      <c r="B86" s="153"/>
      <c r="C86" s="4"/>
      <c r="D86" s="3" t="str">
        <f>IF('Info + taal-langue'!$B$2="Nederlands",'NL+FR'!$A$225,'NL+FR'!$B$225)</f>
        <v>Wij zijn er niet zeker van dat elke werknemer met een minder courante godsdienstige overtuiging, van een andere seksuele geaardheid, van vreemde afkomst, … in de praktijk altijd op dezelfde manier wordt behandeld als de andere collega’s: 1</v>
      </c>
      <c r="E86" s="136"/>
      <c r="F86" s="107"/>
      <c r="G86" s="147"/>
      <c r="H86" s="156"/>
    </row>
    <row r="87" spans="1:8" ht="62.1" customHeight="1" x14ac:dyDescent="0.2">
      <c r="A87" s="115"/>
      <c r="B87" s="153"/>
      <c r="C87" s="4"/>
      <c r="D87" s="3" t="str">
        <f>IF('Info + taal-langue'!$B$2="Nederlands",'NL+FR'!$A$226,'NL+FR'!$B$226)</f>
        <v>De onderneming of afdeling / dienst / departement maakt wel degelijk een onderscheid tussen werknemers op grond van kenmerken die niets te maken hebben met de arbeidsprestaties: 2</v>
      </c>
      <c r="E87" s="136"/>
      <c r="F87" s="107"/>
      <c r="G87" s="147"/>
      <c r="H87" s="156"/>
    </row>
    <row r="88" spans="1:8" ht="39.950000000000003" customHeight="1" x14ac:dyDescent="0.2">
      <c r="A88" s="115"/>
      <c r="B88" s="153"/>
      <c r="C88" s="4"/>
      <c r="D88" s="4" t="str">
        <f>IF('Info + taal-langue'!$B$2="Nederlands",'NL+FR'!$A$227,'NL+FR'!$B$227)</f>
        <v>Zaten er tussen de formele en informele verzoeken tot interventie die in de loop van het voorgaande jaar werden geformuleerd klachten die verwezen naar discriminatie?</v>
      </c>
      <c r="E88" s="136"/>
      <c r="F88" s="27"/>
      <c r="G88" s="147"/>
      <c r="H88" s="156"/>
    </row>
    <row r="89" spans="1:8" ht="39.950000000000003" customHeight="1" x14ac:dyDescent="0.2">
      <c r="A89" s="115"/>
      <c r="B89" s="153"/>
      <c r="C89" s="4"/>
      <c r="D89" s="3" t="str">
        <f>IF('Info + taal-langue'!$B$2="Nederlands",'NL+FR'!$A$228,'NL+FR'!$B$228)</f>
        <v>Neen: 0</v>
      </c>
      <c r="E89" s="136"/>
      <c r="F89" s="107">
        <v>0</v>
      </c>
      <c r="G89" s="147"/>
      <c r="H89" s="156"/>
    </row>
    <row r="90" spans="1:8" ht="39.950000000000003" customHeight="1" thickBot="1" x14ac:dyDescent="0.25">
      <c r="A90" s="116"/>
      <c r="B90" s="154"/>
      <c r="C90" s="6"/>
      <c r="D90" s="5" t="str">
        <f>IF('Info + taal-langue'!$B$2="Nederlands",'NL+FR'!$A$229,'NL+FR'!$B$229)</f>
        <v>Ja: 1</v>
      </c>
      <c r="E90" s="137"/>
      <c r="F90" s="108"/>
      <c r="G90" s="148"/>
      <c r="H90" s="157"/>
    </row>
    <row r="91" spans="1:8" ht="39.950000000000003" customHeight="1" x14ac:dyDescent="0.2">
      <c r="A91" s="119" t="str">
        <f>IF('Info + taal-langue'!$B$2="Nederlands",'NL+FR'!$A$132,'NL+FR'!$B$132)</f>
        <v>11. Functioneringsproblemen ten gevolge van middelengebruik op de werkvloer en maatregelen die in dit verband werden genomen</v>
      </c>
      <c r="B91" s="152"/>
      <c r="C91" s="4"/>
      <c r="D91" s="4" t="str">
        <f>IF('Info + taal-langue'!$B$2="Nederlands",'NL+FR'!$A$230,'NL+FR'!$B$230)</f>
        <v>Heeft uw onderneming of afdeling / dienst / departement in de loop van het voorgaande jaar te maken gehad met problemen inzake het gebruik van alcohol, drugs, medicatie, … bij het personeel?</v>
      </c>
      <c r="E91" s="135" t="str">
        <f>IF('Info + taal-langue'!$B$2="Nederlands",'NL+FR'!$A$281,'NL+FR'!$B$281)</f>
        <v>Meer informatie</v>
      </c>
      <c r="F91" s="28"/>
      <c r="G91" s="146">
        <f>SUM(F92+F96)</f>
        <v>0</v>
      </c>
      <c r="H91" s="155" t="str">
        <f>IF('Info + taal-langue'!$B$2="Nederlands",'NL+FR'!$A$138,'NL+FR'!$B$138)</f>
        <v>11. VERSLAVING</v>
      </c>
    </row>
    <row r="92" spans="1:8" ht="39.950000000000003" customHeight="1" x14ac:dyDescent="0.2">
      <c r="A92" s="115"/>
      <c r="B92" s="153"/>
      <c r="C92" s="4"/>
      <c r="D92" s="3" t="str">
        <f>IF('Info + taal-langue'!$B$2="Nederlands",'NL+FR'!$A$231,'NL+FR'!$B$231)</f>
        <v>De onderneming of afdeling / dienst / departement heeft hier geen problemen mee gehad: 0</v>
      </c>
      <c r="E92" s="136"/>
      <c r="F92" s="107">
        <v>0</v>
      </c>
      <c r="G92" s="147"/>
      <c r="H92" s="156"/>
    </row>
    <row r="93" spans="1:8" ht="39.950000000000003" customHeight="1" x14ac:dyDescent="0.2">
      <c r="A93" s="115"/>
      <c r="B93" s="153"/>
      <c r="C93" s="4"/>
      <c r="D93" s="3" t="str">
        <f>IF('Info + taal-langue'!$B$2="Nederlands",'NL+FR'!$A$232,'NL+FR'!$B$232)</f>
        <v>De onderneming of afdeling / dienst / departement heeft hiertegen enkele malen moeten optreden: 1</v>
      </c>
      <c r="E93" s="136"/>
      <c r="F93" s="107"/>
      <c r="G93" s="147"/>
      <c r="H93" s="156"/>
    </row>
    <row r="94" spans="1:8" ht="39.950000000000003" customHeight="1" x14ac:dyDescent="0.2">
      <c r="A94" s="115"/>
      <c r="B94" s="153"/>
      <c r="C94" s="4"/>
      <c r="D94" s="3" t="str">
        <f>IF('Info + taal-langue'!$B$2="Nederlands",'NL+FR'!$A$233,'NL+FR'!$B$233)</f>
        <v>De onderneming of afdeling / dienst / departement werd regelmatig geconfronteerd met deze problematiek: 2</v>
      </c>
      <c r="E94" s="136"/>
      <c r="F94" s="107"/>
      <c r="G94" s="147"/>
      <c r="H94" s="156"/>
    </row>
    <row r="95" spans="1:8" ht="39.950000000000003" customHeight="1" x14ac:dyDescent="0.2">
      <c r="A95" s="115"/>
      <c r="B95" s="153"/>
      <c r="C95" s="4"/>
      <c r="D95" s="4" t="str">
        <f>IF('Info + taal-langue'!$B$2="Nederlands",'NL+FR'!$A$234,'NL+FR'!$B$234)</f>
        <v>Houdt de onderneming rekening met het bestaan van een mogelijke problematiek van middelenmisbruik (alcohol, drugs, medicatie, …) bij het personeel?</v>
      </c>
      <c r="E95" s="136"/>
      <c r="F95" s="27"/>
      <c r="G95" s="147"/>
      <c r="H95" s="156"/>
    </row>
    <row r="96" spans="1:8" ht="39.950000000000003" customHeight="1" x14ac:dyDescent="0.2">
      <c r="A96" s="115"/>
      <c r="B96" s="153"/>
      <c r="C96" s="4"/>
      <c r="D96" s="3" t="str">
        <f>IF('Info + taal-langue'!$B$2="Nederlands",'NL+FR'!$A$235,'NL+FR'!$B$235)</f>
        <v>Er zijn maatregelen (intern beleid alcohol en andere drugs) voorzien voor het geval zich een dergelijk probleem zou voordoen: 0</v>
      </c>
      <c r="E96" s="136"/>
      <c r="F96" s="107">
        <v>0</v>
      </c>
      <c r="G96" s="147"/>
      <c r="H96" s="156"/>
    </row>
    <row r="97" spans="1:8" ht="39.950000000000003" customHeight="1" x14ac:dyDescent="0.2">
      <c r="A97" s="115"/>
      <c r="B97" s="153"/>
      <c r="C97" s="4"/>
      <c r="D97" s="3" t="str">
        <f>IF('Info + taal-langue'!$B$2="Nederlands",'NL+FR'!$A$236,'NL+FR'!$B$236)</f>
        <v>Hoewel er maatregelen voorzien zijn, wordt in het algemeen niet opgetreden wanneer het zou nodig zijn: 1</v>
      </c>
      <c r="E97" s="136"/>
      <c r="F97" s="107"/>
      <c r="G97" s="147"/>
      <c r="H97" s="156"/>
    </row>
    <row r="98" spans="1:8" ht="50.1" customHeight="1" thickBot="1" x14ac:dyDescent="0.25">
      <c r="A98" s="116"/>
      <c r="B98" s="154"/>
      <c r="C98" s="6"/>
      <c r="D98" s="5" t="str">
        <f>IF('Info + taal-langue'!$B$2="Nederlands",'NL+FR'!$A$237,'NL+FR'!$B$237)</f>
        <v>Naar ons weten bestaan er geen maatregelen voor het geval een werknemer zou te kampen hebben met een verslavingsprobleem: 2</v>
      </c>
      <c r="E98" s="137"/>
      <c r="F98" s="108"/>
      <c r="G98" s="148"/>
      <c r="H98" s="157"/>
    </row>
    <row r="99" spans="1:8" ht="42.95" customHeight="1" x14ac:dyDescent="0.2">
      <c r="A99" s="119" t="str">
        <f>IF('Info + taal-langue'!$B$2="Nederlands",'NL+FR'!$A$133,'NL+FR'!$B$133)</f>
        <v>12. Functioneren van de preventiedienst of van de persoon/personen met een opdracht op het vlak van de werkgebonden 
psychosociale risico’s</v>
      </c>
      <c r="B99" s="152"/>
      <c r="C99" s="4"/>
      <c r="D99" s="67" t="str">
        <f>IF('Info + taal-langue'!$B$2="Nederlands",'NL+FR'!$A$238,'NL+FR'!$B$238)</f>
        <v>Wordt de problematiek van de psychosociale belasting van de werknemers aangepakt via concrete acties op het terrein die ingekaderd zijn in een lange-termijnbeleid?</v>
      </c>
      <c r="E99" s="132" t="str">
        <f>IF('Info + taal-langue'!$B$2="Nederlands",'NL+FR'!$A$281,'NL+FR'!$B$281)</f>
        <v>Meer informatie</v>
      </c>
      <c r="F99" s="28"/>
      <c r="G99" s="146">
        <f>SUM(F100)</f>
        <v>0</v>
      </c>
      <c r="H99" s="155" t="str">
        <f>IF('Info + taal-langue'!$B$2="Nederlands",'NL+FR'!$A$140,'NL+FR'!$B$140)</f>
        <v>13. PREVENTIEDIENST PSY</v>
      </c>
    </row>
    <row r="100" spans="1:8" ht="48.95" customHeight="1" x14ac:dyDescent="0.2">
      <c r="A100" s="115"/>
      <c r="B100" s="153"/>
      <c r="C100" s="4"/>
      <c r="D100" s="33" t="str">
        <f>IF('Info + taal-langue'!$B$2="Nederlands",'NL+FR'!$A$239,'NL+FR'!$B$239)</f>
        <v>Er is één persoon of dienst die verantwoordelijk is voor deze problematiek. Deze wordt ondersteund door een werkgroep die 
acties op lange termijn aanstuurt: 0</v>
      </c>
      <c r="E100" s="133"/>
      <c r="F100" s="107">
        <v>0</v>
      </c>
      <c r="G100" s="147"/>
      <c r="H100" s="156"/>
    </row>
    <row r="101" spans="1:8" ht="39.950000000000003" customHeight="1" x14ac:dyDescent="0.2">
      <c r="A101" s="115"/>
      <c r="B101" s="153"/>
      <c r="C101" s="4"/>
      <c r="D101" s="33" t="str">
        <f>IF('Info + taal-langue'!$B$2="Nederlands",'NL+FR'!$A$240,'NL+FR'!$B$240)</f>
        <v>Er is één persoon of dienst die verantwoordelijk is voor deze problematiek; deze onderneemt regelmatig acties op dit vlak: 1</v>
      </c>
      <c r="E101" s="133"/>
      <c r="F101" s="107"/>
      <c r="G101" s="147"/>
      <c r="H101" s="156"/>
    </row>
    <row r="102" spans="1:8" ht="39.950000000000003" customHeight="1" x14ac:dyDescent="0.2">
      <c r="A102" s="115"/>
      <c r="B102" s="153"/>
      <c r="C102" s="4"/>
      <c r="D102" s="33" t="str">
        <f>IF('Info + taal-langue'!$B$2="Nederlands",'NL+FR'!$A$241,'NL+FR'!$B$241)</f>
        <v>Eén of meerdere personen zijn daar regelmatig mee bezig, maar tot nog toe heeft dat niet geleid tot acties op de langere termijn: 2</v>
      </c>
      <c r="E102" s="133"/>
      <c r="F102" s="107"/>
      <c r="G102" s="147"/>
      <c r="H102" s="156"/>
    </row>
    <row r="103" spans="1:8" ht="42" customHeight="1" x14ac:dyDescent="0.2">
      <c r="A103" s="115"/>
      <c r="B103" s="153"/>
      <c r="C103" s="4"/>
      <c r="D103" s="33" t="str">
        <f>IF('Info + taal-langue'!$B$2="Nederlands",'NL+FR'!$A$242,'NL+FR'!$B$242)</f>
        <v>Meerdere personen zijn daar soms wel mee bezig maar het gebeurt allemaal weinig gecoördineerd en resultaatsgericht: 3</v>
      </c>
      <c r="E103" s="133"/>
      <c r="F103" s="107"/>
      <c r="G103" s="147"/>
      <c r="H103" s="156"/>
    </row>
    <row r="104" spans="1:8" ht="39.950000000000003" customHeight="1" thickBot="1" x14ac:dyDescent="0.25">
      <c r="A104" s="116"/>
      <c r="B104" s="154"/>
      <c r="C104" s="6"/>
      <c r="D104" s="60" t="str">
        <f>IF('Info + taal-langue'!$B$2="Nederlands",'NL+FR'!$A$243,'NL+FR'!$B$243)</f>
        <v>Niemand houdt zich hiermee duidelijk bezig: 4</v>
      </c>
      <c r="E104" s="134"/>
      <c r="F104" s="108"/>
      <c r="G104" s="148"/>
      <c r="H104" s="157"/>
    </row>
    <row r="105" spans="1:8" ht="80.099999999999994" customHeight="1" x14ac:dyDescent="0.2">
      <c r="A105" s="119" t="str">
        <f>IF('Info + taal-langue'!$B$2="Nederlands",'NL+FR'!$A$134,'NL+FR'!$B$134)</f>
        <v>13. Sociaal overleg rond de psychosociale risico’s</v>
      </c>
      <c r="B105" s="152"/>
      <c r="C105" s="4"/>
      <c r="D105" s="4" t="str">
        <f>IF('Info + taal-langue'!$B$2="Nederlands",'NL+FR'!$A$244,'NL+FR'!$B$244)</f>
        <v>In welke mate worden de psychosociale risico’s en de maatregelen die op dit vlak worden overwogen besproken in de schoot van de vergaderingen van het CPBW, de ondernemingsraad of de syndicale delegatie? Indien geen van deze drie instanties bestaan: in welke mate komt deze problematiek aan bod in de diverse vergaderingen met de werknemers?</v>
      </c>
      <c r="E105" s="135" t="str">
        <f>IF('Info + taal-langue'!$B$2="Nederlands",'NL+FR'!$A$281,'NL+FR'!$B$281)</f>
        <v>Meer informatie</v>
      </c>
      <c r="F105" s="28"/>
      <c r="G105" s="146">
        <f>SUM(F106,F110)</f>
        <v>0</v>
      </c>
      <c r="H105" s="155" t="str">
        <f>IF('Info + taal-langue'!$B$2="Nederlands",'NL+FR'!$A$139,'NL+FR'!$B$139)</f>
        <v>12. SOCIAAL OVERLEG PSY</v>
      </c>
    </row>
    <row r="106" spans="1:8" ht="39.950000000000003" customHeight="1" x14ac:dyDescent="0.2">
      <c r="A106" s="115"/>
      <c r="B106" s="153"/>
      <c r="C106" s="4"/>
      <c r="D106" s="3" t="str">
        <f>IF('Info + taal-langue'!$B$2="Nederlands",'NL+FR'!$A$245,'NL+FR'!$B$245)</f>
        <v>Regelmatig: 0</v>
      </c>
      <c r="E106" s="136"/>
      <c r="F106" s="107">
        <v>0</v>
      </c>
      <c r="G106" s="147"/>
      <c r="H106" s="156"/>
    </row>
    <row r="107" spans="1:8" ht="39.950000000000003" customHeight="1" x14ac:dyDescent="0.2">
      <c r="A107" s="115"/>
      <c r="B107" s="153"/>
      <c r="C107" s="4"/>
      <c r="D107" s="3" t="str">
        <f>IF('Info + taal-langue'!$B$2="Nederlands",'NL+FR'!$A$246,'NL+FR'!$B$246)</f>
        <v>Af en toe: 1</v>
      </c>
      <c r="E107" s="136"/>
      <c r="F107" s="107"/>
      <c r="G107" s="147"/>
      <c r="H107" s="156"/>
    </row>
    <row r="108" spans="1:8" ht="39.950000000000003" customHeight="1" x14ac:dyDescent="0.2">
      <c r="A108" s="115"/>
      <c r="B108" s="153"/>
      <c r="C108" s="4"/>
      <c r="D108" s="3" t="str">
        <f>IF('Info + taal-langue'!$B$2="Nederlands",'NL+FR'!$A$247,'NL+FR'!$B$247)</f>
        <v>Zelden of nooit: 2</v>
      </c>
      <c r="E108" s="136"/>
      <c r="F108" s="107"/>
      <c r="G108" s="147"/>
      <c r="H108" s="156"/>
    </row>
    <row r="109" spans="1:8" ht="39.950000000000003" customHeight="1" x14ac:dyDescent="0.2">
      <c r="A109" s="115"/>
      <c r="B109" s="153"/>
      <c r="C109" s="4"/>
      <c r="D109" s="4" t="str">
        <f>IF('Info + taal-langue'!$B$2="Nederlands",'NL+FR'!$A$248,'NL+FR'!$B$248)</f>
        <v>In welke mate komt de problematiek van de psychosociale risico’s op de agenda van deze vergaderingen?</v>
      </c>
      <c r="E109" s="136"/>
      <c r="F109" s="29"/>
      <c r="G109" s="147"/>
      <c r="H109" s="156"/>
    </row>
    <row r="110" spans="1:8" ht="39.950000000000003" customHeight="1" x14ac:dyDescent="0.2">
      <c r="A110" s="115"/>
      <c r="B110" s="153"/>
      <c r="C110" s="4"/>
      <c r="D110" s="3" t="str">
        <f>IF('Info + taal-langue'!$B$2="Nederlands",'NL+FR'!$A$249,'NL+FR'!$B$249)</f>
        <v>We gaan het daar de komende maanden zeker over hebben: 0</v>
      </c>
      <c r="E110" s="136"/>
      <c r="F110" s="107">
        <v>0</v>
      </c>
      <c r="G110" s="147"/>
      <c r="H110" s="156"/>
    </row>
    <row r="111" spans="1:8" ht="39.950000000000003" customHeight="1" thickBot="1" x14ac:dyDescent="0.25">
      <c r="A111" s="116"/>
      <c r="B111" s="154"/>
      <c r="C111" s="6"/>
      <c r="D111" s="5" t="str">
        <f>IF('Info + taal-langue'!$B$2="Nederlands",'NL+FR'!$A$250,'NL+FR'!$B$250)</f>
        <v>Het is momenteel niet voorzien dat we hierover gaan praten: 1</v>
      </c>
      <c r="E111" s="137"/>
      <c r="F111" s="108"/>
      <c r="G111" s="148"/>
      <c r="H111" s="157"/>
    </row>
    <row r="112" spans="1:8" ht="60.95" customHeight="1" x14ac:dyDescent="0.2">
      <c r="A112" s="119" t="str">
        <f>IF('Info + taal-langue'!$B$2="Nederlands",'NL+FR'!$A$135,'NL+FR'!$B$135)</f>
        <v>14. Opleidingen en sensibiliserende acties met betrekking tot de psychosociale risico’s</v>
      </c>
      <c r="B112" s="152"/>
      <c r="C112" s="4"/>
      <c r="D112" s="4" t="str">
        <f>IF('Info + taal-langue'!$B$2="Nederlands",'NL+FR'!$A$251,'NL+FR'!$B$251)</f>
        <v>Hebben de werknemers van uw onderneming of afdeling / dienst / departement opleidingen kunnen volgen of werden zij benaderd door middel van sensibiliserende acties die rechtstreeks of onrechtstreeks verwijzen naar de psychosociale risico’s?</v>
      </c>
      <c r="E112" s="135" t="str">
        <f>IF('Info + taal-langue'!$B$2="Nederlands",'NL+FR'!$A$281,'NL+FR'!$B$281)</f>
        <v>Meer informatie</v>
      </c>
      <c r="F112" s="28"/>
      <c r="G112" s="146">
        <f>SUM(F113+F119)</f>
        <v>0</v>
      </c>
      <c r="H112" s="155" t="str">
        <f>IF('Info + taal-langue'!$B$2="Nederlands",'NL+FR'!$A$141,'NL+FR'!$B$141)</f>
        <v>14. OPLEIDINGEN PSY</v>
      </c>
    </row>
    <row r="113" spans="1:8" ht="39.950000000000003" customHeight="1" x14ac:dyDescent="0.2">
      <c r="A113" s="115"/>
      <c r="B113" s="153"/>
      <c r="C113" s="4"/>
      <c r="D113" s="3" t="str">
        <f>IF('Info + taal-langue'!$B$2="Nederlands",'NL+FR'!$A$252,'NL+FR'!$B$252)</f>
        <v>Ja, dergelijke acties worden regelmatig georganiseerd: 0</v>
      </c>
      <c r="E113" s="136"/>
      <c r="F113" s="107">
        <v>0</v>
      </c>
      <c r="G113" s="147"/>
      <c r="H113" s="156"/>
    </row>
    <row r="114" spans="1:8" ht="39.950000000000003" customHeight="1" x14ac:dyDescent="0.2">
      <c r="A114" s="115"/>
      <c r="B114" s="153"/>
      <c r="C114" s="4"/>
      <c r="D114" s="3" t="str">
        <f t="array" ref="D114">IF('Info + taal-langue'!$B$2="Nederlands",'NL+FR'!$A$253,'NL+FR'!$B$253)</f>
        <v>Die dingen werden wel eens georganiseerd, maar er zit geen echte systematiek in: 1</v>
      </c>
      <c r="E114" s="136"/>
      <c r="F114" s="107"/>
      <c r="G114" s="147"/>
      <c r="H114" s="156"/>
    </row>
    <row r="115" spans="1:8" ht="39.950000000000003" customHeight="1" x14ac:dyDescent="0.2">
      <c r="A115" s="115"/>
      <c r="B115" s="153"/>
      <c r="C115" s="4"/>
      <c r="D115" s="3" t="str">
        <f>IF('Info + taal-langue'!$B$2="Nederlands",'NL+FR'!$A$254,'NL+FR'!$B$254)</f>
        <v>Dit is ooit één keer gebeurd, nog niet zo lang geleden: 2</v>
      </c>
      <c r="E115" s="136"/>
      <c r="F115" s="107"/>
      <c r="G115" s="147"/>
      <c r="H115" s="156"/>
    </row>
    <row r="116" spans="1:8" ht="39.950000000000003" customHeight="1" x14ac:dyDescent="0.2">
      <c r="A116" s="115"/>
      <c r="B116" s="153"/>
      <c r="C116" s="4"/>
      <c r="D116" s="3" t="str">
        <f>IF('Info + taal-langue'!$B$2="Nederlands",'NL+FR'!$A$255,'NL+FR'!$B$255)</f>
        <v>Dit is ooit één keer gebeurd, maar dat is toch al meer dan een paar jaar geleden: 3</v>
      </c>
      <c r="E116" s="136"/>
      <c r="F116" s="107"/>
      <c r="G116" s="147"/>
      <c r="H116" s="156"/>
    </row>
    <row r="117" spans="1:8" ht="39.950000000000003" customHeight="1" x14ac:dyDescent="0.2">
      <c r="A117" s="115"/>
      <c r="B117" s="153"/>
      <c r="C117" s="4"/>
      <c r="D117" s="3" t="str">
        <f>IF('Info + taal-langue'!$B$2="Nederlands",'NL+FR'!$A$256,'NL+FR'!$B$256)</f>
        <v>Neen, van dit soort acties is nog nooit sprake geweest in onze onderneming: 4</v>
      </c>
      <c r="E117" s="136"/>
      <c r="F117" s="107"/>
      <c r="G117" s="147"/>
      <c r="H117" s="156"/>
    </row>
    <row r="118" spans="1:8" ht="39.950000000000003" customHeight="1" x14ac:dyDescent="0.2">
      <c r="A118" s="115"/>
      <c r="B118" s="153"/>
      <c r="C118" s="4"/>
      <c r="D118" s="4" t="str">
        <f>IF('Info + taal-langue'!$B$2="Nederlands",'NL+FR'!$A$257,'NL+FR'!$B$257)</f>
        <v>Worden de leden van de hiërarchische lijn gesensibiliseerd over de problematiek van de psychosociale risico’s?</v>
      </c>
      <c r="E118" s="136"/>
      <c r="F118" s="29"/>
      <c r="G118" s="147"/>
      <c r="H118" s="156"/>
    </row>
    <row r="119" spans="1:8" ht="39.950000000000003" customHeight="1" x14ac:dyDescent="0.2">
      <c r="A119" s="115"/>
      <c r="B119" s="153"/>
      <c r="C119" s="4"/>
      <c r="D119" s="3" t="str">
        <f>IF('Info + taal-langue'!$B$2="Nederlands",'NL+FR'!$A$258,'NL+FR'!$B$258)</f>
        <v>Hierover werden er al opleidingen georganiseerd. Deze worden bovendien regelmatig herhaald: 0</v>
      </c>
      <c r="E119" s="136"/>
      <c r="F119" s="107">
        <v>0</v>
      </c>
      <c r="G119" s="147"/>
      <c r="H119" s="156"/>
    </row>
    <row r="120" spans="1:8" ht="39.950000000000003" customHeight="1" x14ac:dyDescent="0.2">
      <c r="A120" s="115"/>
      <c r="B120" s="153"/>
      <c r="C120" s="4"/>
      <c r="D120" s="3" t="str">
        <f>IF('Info + taal-langue'!$B$2="Nederlands",'NL+FR'!$A$259,'NL+FR'!$B$259)</f>
        <v>Binnenkort wordt hierover een opleidingssessie georganiseerd: 1</v>
      </c>
      <c r="E120" s="136"/>
      <c r="F120" s="107"/>
      <c r="G120" s="147"/>
      <c r="H120" s="156"/>
    </row>
    <row r="121" spans="1:8" ht="39.950000000000003" customHeight="1" thickBot="1" x14ac:dyDescent="0.25">
      <c r="A121" s="116"/>
      <c r="B121" s="154"/>
      <c r="C121" s="6"/>
      <c r="D121" s="5" t="str">
        <f>IF('Info + taal-langue'!$B$2="Nederlands",'NL+FR'!$A$260,'NL+FR'!$B$260)</f>
        <v>Er is nooit sprake van geweest om zo’n opleiding voor de leden van de hiërarchische lijn te organiseren: 2</v>
      </c>
      <c r="E121" s="137"/>
      <c r="F121" s="108"/>
      <c r="G121" s="148"/>
      <c r="H121" s="157"/>
    </row>
    <row r="122" spans="1:8" ht="42.95" customHeight="1" x14ac:dyDescent="0.2">
      <c r="A122" s="119" t="str">
        <f>IF('Info + taal-langue'!$B$2="Nederlands",'NL+FR'!$A$136,'NL+FR'!$B$136)</f>
        <v>15. Bestaan van een actieplan ter bestrijding van de psychosociale risico’s</v>
      </c>
      <c r="B122" s="152"/>
      <c r="C122" s="34"/>
      <c r="D122" s="4" t="str">
        <f>IF('Info + taal-langue'!$B$2="Nederlands",'NL+FR'!$A$261,'NL+FR'!$B$261)</f>
        <v>Bestaat er een actieplan met betrekking tot de voorkoming en bestrijding van psychosociale risico’s waarvan de uitvoering wordt opgevolgd?</v>
      </c>
      <c r="E122" s="135" t="str">
        <f>IF('Info + taal-langue'!$B$2="Nederlands",'NL+FR'!$A$281,'NL+FR'!$B$281)</f>
        <v>Meer informatie</v>
      </c>
      <c r="F122" s="28"/>
      <c r="G122" s="146">
        <f>F123</f>
        <v>0</v>
      </c>
      <c r="H122" s="155" t="str">
        <f>IF('Info + taal-langue'!$B$2="Nederlands",'NL+FR'!$A$142,'NL+FR'!$B$142)</f>
        <v>15. ACTIEPLAN PSY</v>
      </c>
    </row>
    <row r="123" spans="1:8" ht="39.950000000000003" customHeight="1" x14ac:dyDescent="0.2">
      <c r="A123" s="115"/>
      <c r="B123" s="153"/>
      <c r="C123" s="4"/>
      <c r="D123" s="3" t="str">
        <f>IF('Info + taal-langue'!$B$2="Nederlands",'NL+FR'!$A$262,'NL+FR'!$B$262)</f>
        <v>Een dergelijk actieplan bestaat. Het leidt tot acties, waarvan de uitvoering wordt opgevolgd: 0</v>
      </c>
      <c r="E123" s="136"/>
      <c r="F123" s="107">
        <v>0</v>
      </c>
      <c r="G123" s="147"/>
      <c r="H123" s="156"/>
    </row>
    <row r="124" spans="1:8" ht="39.950000000000003" customHeight="1" x14ac:dyDescent="0.2">
      <c r="A124" s="115"/>
      <c r="B124" s="153"/>
      <c r="C124" s="4"/>
      <c r="D124" s="3" t="str">
        <f>IF('Info + taal-langue'!$B$2="Nederlands",'NL+FR'!$A$263,'NL+FR'!$B$263)</f>
        <v>Een dergelijk actieplan werd uitgewerkt maar de uitvoering ervan wordt niet echt opgevolgd: 1</v>
      </c>
      <c r="E124" s="136"/>
      <c r="F124" s="107"/>
      <c r="G124" s="147"/>
      <c r="H124" s="156"/>
    </row>
    <row r="125" spans="1:8" ht="45.95" customHeight="1" x14ac:dyDescent="0.2">
      <c r="A125" s="115"/>
      <c r="B125" s="153"/>
      <c r="C125" s="4"/>
      <c r="D125" s="3" t="str">
        <f>IF('Info + taal-langue'!$B$2="Nederlands",'NL+FR'!$A$264,'NL+FR'!$B$264)</f>
        <v>Er bestaat geen actieplan ter bestrijding van de psychosociale risico’s, hoewel er wel een risicoanalyse op dit vlak werd uitgevoerd: 2</v>
      </c>
      <c r="E125" s="136"/>
      <c r="F125" s="107"/>
      <c r="G125" s="147"/>
      <c r="H125" s="156"/>
    </row>
    <row r="126" spans="1:8" ht="53.1" customHeight="1" thickBot="1" x14ac:dyDescent="0.25">
      <c r="A126" s="116"/>
      <c r="B126" s="154"/>
      <c r="C126" s="6"/>
      <c r="D126" s="3" t="str">
        <f t="array" ref="D126">IF('Info + taal-langue'!$B$2="Nederlands",'NL+FR'!$A$265,'NL+FR'!$B$265)</f>
        <v>Er bestaat geen actieplan ter bestrijding van de psychosociale risico’s in de onderneming en er werd in de loop van de laatste jaren ook geen risicoanalyse op dit vlak uitgevoerd: 3</v>
      </c>
      <c r="E126" s="137"/>
      <c r="F126" s="107"/>
      <c r="G126" s="147"/>
      <c r="H126" s="157"/>
    </row>
    <row r="127" spans="1:8" ht="39.950000000000003" customHeight="1" thickBot="1" x14ac:dyDescent="0.25">
      <c r="D127" s="7" t="str">
        <f>IF('Info + taal-langue'!$B$2="Nederlands",'NL+FR'!$A$59,'NL+FR'!$B$59)</f>
        <v>TOTAALSCORE</v>
      </c>
      <c r="E127" s="31"/>
      <c r="F127" s="8"/>
      <c r="G127" s="59">
        <f>SUM(G4:G126)</f>
        <v>0</v>
      </c>
    </row>
    <row r="128" spans="1:8" ht="39.950000000000003" customHeight="1" thickBot="1" x14ac:dyDescent="0.25"/>
    <row r="129" spans="7:9" ht="40.35" customHeight="1" thickBot="1" x14ac:dyDescent="0.25">
      <c r="G129" s="20" t="str">
        <f>IF('Info + taal-langue'!$B$2="Nederlands",'NL+FR'!$A$266,'NL+FR'!$B$266)</f>
        <v xml:space="preserve">Van 0 tot 19: </v>
      </c>
      <c r="H129" s="21" t="str">
        <f>IF('Info + taal-langue'!$B$2="Nederlands",'NL+FR'!$A$268,'NL+FR'!$B$268)</f>
        <v>Van 20 tot 39:</v>
      </c>
      <c r="I129" s="22" t="str">
        <f>IF('Info + taal-langue'!$B$2="Nederlands",'NL+FR'!$A$270,'NL+FR'!$B$270)</f>
        <v>Van 40 tot 65:</v>
      </c>
    </row>
    <row r="130" spans="7:9" ht="210" customHeight="1" thickBot="1" x14ac:dyDescent="0.25">
      <c r="G130" s="23" t="str">
        <f>IF('Info + taal-langue'!$B$2="Nederlands",'NL+FR'!$A$267,'NL+FR'!$B$267)</f>
        <v>U zit in het groen. Blijf evenwel de evolutie van de indicatoren opvolgen. Indien u 1 of 2 Knipperlichten heeft, besteed hier dan prioritair aandacht aan. Aan het voorkomen van psychosociale risico’s moet er elke dag gewerkt worden. Wij raden u aan om 
volgend jaar deze tabel opnieuw in te vullen.</v>
      </c>
      <c r="H130" s="24" t="str">
        <f>IF('Info + taal-langue'!$B$2="Nederlands",'NL+FR'!$A$269,'NL+FR'!$B$269)</f>
        <v>U zit in het oranje. Wij raden u aan om de “Gids voor de preventie van psychosociale risico’s op het werk” (raadpleegbaar via https://www.werk.belgie.be/nl/publicaties/gids-voor-de-preventie-van-psychosociale-risicos-op-het-werk) te lezen, een grondige risicoanalyse op dit vlak uit te voeren en een actieplan uit te werken. Schenk daarbij vooral aandacht aan de problematische Knipperlichten. 
Vergeet niet deze tabel volgend jaar opnieuw in te vullen!</v>
      </c>
      <c r="I130" s="25" t="str">
        <f>IF('Info + taal-langue'!$B$2="Nederlands",'NL+FR'!$A$271,'NL+FR'!$B$271)</f>
        <v>U zit in het rood. Het is hoog tijd om de “Gids voor de preventie van psychosociale risico’s” (raadpleegbaar via https://www.werk.belgie.be/nl/publicaties/gids-voor-de-preventie-van-psychosociale-risicos-op-het-werk) door te nemen en een grondige analyse uit te voeren op het vlak van de psychosociale risico’s! 
Het is belangrijk hieraan een actieplan te verbinden. Wij raden u aan om u in deze problematiek te laten bijstaan door deskundige personen, zoals een preventieadviseur-psychosociale aspecten, de arbeidsarts of andere deskundigen. U kan gebruik maken van de instrumenten die aangeboden worden op de website van FOD Werkgelegenheid, Arbeid en Sociaal Overleg.
www.werk.belgie.be</v>
      </c>
    </row>
  </sheetData>
  <mergeCells count="120">
    <mergeCell ref="G1:G3"/>
    <mergeCell ref="H1:H3"/>
    <mergeCell ref="A4:A11"/>
    <mergeCell ref="C4:C11"/>
    <mergeCell ref="E4:E11"/>
    <mergeCell ref="G4:G11"/>
    <mergeCell ref="H4:H11"/>
    <mergeCell ref="B5:B11"/>
    <mergeCell ref="F5:F7"/>
    <mergeCell ref="F9:F11"/>
    <mergeCell ref="A12:A23"/>
    <mergeCell ref="B12:B19"/>
    <mergeCell ref="C12:C19"/>
    <mergeCell ref="E12:E23"/>
    <mergeCell ref="A1:A3"/>
    <mergeCell ref="B1:B3"/>
    <mergeCell ref="D1:D3"/>
    <mergeCell ref="A24:A31"/>
    <mergeCell ref="B24:B31"/>
    <mergeCell ref="C24:C31"/>
    <mergeCell ref="E24:E31"/>
    <mergeCell ref="G24:G31"/>
    <mergeCell ref="H24:H31"/>
    <mergeCell ref="F25:F27"/>
    <mergeCell ref="F29:F31"/>
    <mergeCell ref="G12:G23"/>
    <mergeCell ref="H12:H23"/>
    <mergeCell ref="F13:F15"/>
    <mergeCell ref="F17:F19"/>
    <mergeCell ref="B20:B23"/>
    <mergeCell ref="C20:C23"/>
    <mergeCell ref="F21:F23"/>
    <mergeCell ref="A48:A51"/>
    <mergeCell ref="B48:B51"/>
    <mergeCell ref="C48:C51"/>
    <mergeCell ref="E48:E51"/>
    <mergeCell ref="G48:G51"/>
    <mergeCell ref="H48:H51"/>
    <mergeCell ref="F49:F51"/>
    <mergeCell ref="A32:A47"/>
    <mergeCell ref="B32:B47"/>
    <mergeCell ref="C32:C47"/>
    <mergeCell ref="E32:E47"/>
    <mergeCell ref="G32:G47"/>
    <mergeCell ref="H32:H47"/>
    <mergeCell ref="F33:F35"/>
    <mergeCell ref="F37:F39"/>
    <mergeCell ref="F41:F43"/>
    <mergeCell ref="F45:F47"/>
    <mergeCell ref="A57:A65"/>
    <mergeCell ref="B57:B65"/>
    <mergeCell ref="C57:C65"/>
    <mergeCell ref="E57:E65"/>
    <mergeCell ref="G57:G65"/>
    <mergeCell ref="H57:H65"/>
    <mergeCell ref="F58:F61"/>
    <mergeCell ref="F63:F65"/>
    <mergeCell ref="A52:A56"/>
    <mergeCell ref="B52:B56"/>
    <mergeCell ref="C52:C56"/>
    <mergeCell ref="E52:E56"/>
    <mergeCell ref="G52:G56"/>
    <mergeCell ref="H52:H56"/>
    <mergeCell ref="F53:F56"/>
    <mergeCell ref="A76:A83"/>
    <mergeCell ref="B76:B83"/>
    <mergeCell ref="C76:C83"/>
    <mergeCell ref="E76:E83"/>
    <mergeCell ref="G76:G83"/>
    <mergeCell ref="H76:H83"/>
    <mergeCell ref="F77:F79"/>
    <mergeCell ref="F81:F83"/>
    <mergeCell ref="A66:A75"/>
    <mergeCell ref="B66:B75"/>
    <mergeCell ref="C66:C75"/>
    <mergeCell ref="E66:E75"/>
    <mergeCell ref="G66:G75"/>
    <mergeCell ref="H66:H75"/>
    <mergeCell ref="F67:F70"/>
    <mergeCell ref="F72:F75"/>
    <mergeCell ref="A91:A98"/>
    <mergeCell ref="B91:B98"/>
    <mergeCell ref="E91:E98"/>
    <mergeCell ref="G91:G98"/>
    <mergeCell ref="H91:H98"/>
    <mergeCell ref="F92:F94"/>
    <mergeCell ref="F96:F98"/>
    <mergeCell ref="A84:A90"/>
    <mergeCell ref="B84:B90"/>
    <mergeCell ref="E84:E90"/>
    <mergeCell ref="G84:G90"/>
    <mergeCell ref="H84:H90"/>
    <mergeCell ref="F85:F87"/>
    <mergeCell ref="F89:F90"/>
    <mergeCell ref="A105:A111"/>
    <mergeCell ref="B105:B111"/>
    <mergeCell ref="E105:E111"/>
    <mergeCell ref="G105:G111"/>
    <mergeCell ref="H105:H111"/>
    <mergeCell ref="F106:F108"/>
    <mergeCell ref="F110:F111"/>
    <mergeCell ref="A99:A104"/>
    <mergeCell ref="B99:B104"/>
    <mergeCell ref="E99:E104"/>
    <mergeCell ref="G99:G104"/>
    <mergeCell ref="H99:H104"/>
    <mergeCell ref="F100:F104"/>
    <mergeCell ref="A122:A126"/>
    <mergeCell ref="B122:B126"/>
    <mergeCell ref="E122:E126"/>
    <mergeCell ref="G122:G126"/>
    <mergeCell ref="H122:H126"/>
    <mergeCell ref="F123:F126"/>
    <mergeCell ref="A112:A121"/>
    <mergeCell ref="B112:B121"/>
    <mergeCell ref="E112:E121"/>
    <mergeCell ref="G112:G121"/>
    <mergeCell ref="H112:H121"/>
    <mergeCell ref="F113:F117"/>
    <mergeCell ref="F119:F121"/>
  </mergeCells>
  <conditionalFormatting sqref="G127">
    <cfRule type="cellIs" dxfId="38" priority="1" operator="greaterThanOrEqual">
      <formula>40</formula>
    </cfRule>
    <cfRule type="cellIs" dxfId="37" priority="2" operator="between">
      <formula>20</formula>
      <formula>39</formula>
    </cfRule>
    <cfRule type="cellIs" dxfId="36" priority="3" operator="lessThanOrEqual">
      <formula>19</formula>
    </cfRule>
    <cfRule type="cellIs" dxfId="35" priority="4" operator="between">
      <formula>19</formula>
      <formula>40</formula>
    </cfRule>
    <cfRule type="cellIs" dxfId="34" priority="5" operator="greaterThan">
      <formula>39</formula>
    </cfRule>
    <cfRule type="cellIs" dxfId="33" priority="6" operator="lessThan">
      <formula>20</formula>
    </cfRule>
    <cfRule type="colorScale" priority="7">
      <colorScale>
        <cfvo type="num" val="0"/>
        <cfvo type="num" val="65"/>
        <color rgb="FFFF7128"/>
        <color rgb="FFFFEF9C"/>
      </colorScale>
    </cfRule>
    <cfRule type="aboveAverage" dxfId="32" priority="8" aboveAverage="0"/>
    <cfRule type="colorScale" priority="9">
      <colorScale>
        <cfvo type="min"/>
        <cfvo type="percentile" val="50"/>
        <cfvo type="max"/>
        <color rgb="FFF8696B"/>
        <color rgb="FFFFEB84"/>
        <color rgb="FF63BE7B"/>
      </colorScale>
    </cfRule>
  </conditionalFormatting>
  <hyperlinks>
    <hyperlink ref="E4" location="Interpretation!A2" display="Interpretation!A2"/>
    <hyperlink ref="E5" location="Interpretation!A2" display="Interpretation!A2"/>
    <hyperlink ref="E6" location="Interpretation!A2" display="Interpretation!A2"/>
    <hyperlink ref="E7" location="Interpretation!A2" display="Interpretation!A2"/>
    <hyperlink ref="E8" location="Interpretation!A2" display="Interpretation!A2"/>
    <hyperlink ref="E9" location="Interpretation!A2" display="Interpretation!A2"/>
    <hyperlink ref="E10" location="Interpretation!A2" display="Interpretation!A2"/>
    <hyperlink ref="E11" location="Interpretation!A2" display="Interpretation!A2"/>
    <hyperlink ref="E12" location="Interpretation!A3" display="Interpretation!A3"/>
    <hyperlink ref="E13" location="Interpretation!A3" display="Interpretation!A3"/>
    <hyperlink ref="E14" location="Interpretation!A3" display="Interpretation!A3"/>
    <hyperlink ref="E15" location="Interpretation!A3" display="Interpretation!A3"/>
    <hyperlink ref="E16" location="Interpretation!A3" display="Interpretation!A3"/>
    <hyperlink ref="E17" location="Interpretation!A3" display="Interpretation!A3"/>
    <hyperlink ref="E18" location="Interpretation!A3" display="Interpretation!A3"/>
    <hyperlink ref="E19" location="Interpretation!A3" display="Interpretation!A3"/>
    <hyperlink ref="E20" location="Interpretation!A3" display="Interpretation!A3"/>
    <hyperlink ref="E21" location="Interpretation!A3" display="Interpretation!A3"/>
    <hyperlink ref="E22" location="Interpretation!A3" display="Interpretation!A3"/>
    <hyperlink ref="E23" location="Interpretation!A3" display="Interpretation!A3"/>
    <hyperlink ref="E24" location="Interpretation!A5" display="Interpretation!A5"/>
    <hyperlink ref="E25" location="Interpretation!A5" display="Interpretation!A5"/>
    <hyperlink ref="E26" location="Interpretation!A5" display="Interpretation!A5"/>
    <hyperlink ref="E27" location="Interpretation!A5" display="Interpretation!A5"/>
    <hyperlink ref="E28" location="Interpretation!A5" display="Interpretation!A5"/>
    <hyperlink ref="E29" location="Interpretation!A5" display="Interpretation!A5"/>
    <hyperlink ref="E30" location="Interpretation!A5" display="Interpretation!A5"/>
    <hyperlink ref="E31" location="Interpretation!A5" display="Interpretation!A5"/>
    <hyperlink ref="E32" location="Interpretation!A6" display="Interpretation!A6"/>
    <hyperlink ref="E33" location="Interpretation!A6" display="Interpretation!A6"/>
    <hyperlink ref="E34" location="Interpretation!A6" display="Interpretation!A6"/>
    <hyperlink ref="E35" location="Interpretation!A6" display="Interpretation!A6"/>
    <hyperlink ref="E36" location="Interpretation!A6" display="Interpretation!A6"/>
    <hyperlink ref="E37" location="Interpretation!A6" display="Interpretation!A6"/>
    <hyperlink ref="E38" location="Interpretation!A6" display="Interpretation!A6"/>
    <hyperlink ref="E39" location="Interpretation!A6" display="Interpretation!A6"/>
    <hyperlink ref="E40" location="Interpretation!A6" display="Interpretation!A6"/>
    <hyperlink ref="E41" location="Interpretation!A6" display="Interpretation!A6"/>
    <hyperlink ref="E42" location="Interpretation!A6" display="Interpretation!A6"/>
    <hyperlink ref="E43" location="Interpretation!A6" display="Interpretation!A6"/>
    <hyperlink ref="E44" location="Interpretation!A6" display="Interpretation!A6"/>
    <hyperlink ref="E45" location="Interpretation!A6" display="Interpretation!A6"/>
    <hyperlink ref="E46" location="Interpretation!A6" display="Interpretation!A6"/>
    <hyperlink ref="E47" location="Interpretation!A6" display="Interpretation!A6"/>
    <hyperlink ref="E48" location="Interpretation!A8" display="Interpretation!A8"/>
    <hyperlink ref="E49" location="Interpretation!A8" display="Interpretation!A8"/>
    <hyperlink ref="E50" location="Interpretation!A8" display="Interpretation!A8"/>
    <hyperlink ref="E51" location="Interpretation!A8" display="Interpretation!A8"/>
    <hyperlink ref="E52" location="Interpretation!A9" display="Interpretation!A9"/>
    <hyperlink ref="E53" location="Interpretation!A9" display="Interpretation!A9"/>
    <hyperlink ref="E54" location="Interpretation!A9" display="Interpretation!A9"/>
    <hyperlink ref="E55" location="Interpretation!A9" display="Interpretation!A9"/>
    <hyperlink ref="E56" location="Interpretation!A9" display="Interpretation!A9"/>
    <hyperlink ref="E57" location="Interpretation!A10" display="Interpretation!A10"/>
    <hyperlink ref="E58" location="Interpretation!A10" display="Interpretation!A10"/>
    <hyperlink ref="E59" location="Interpretation!A10" display="Interpretation!A10"/>
    <hyperlink ref="E60" location="Interpretation!A10" display="Interpretation!A10"/>
    <hyperlink ref="E61" location="Interpretation!A10" display="Interpretation!A10"/>
    <hyperlink ref="E62" location="Interpretation!A10" display="Interpretation!A10"/>
    <hyperlink ref="E63" location="Interpretation!A10" display="Interpretation!A10"/>
    <hyperlink ref="E64" location="Interpretation!A10" display="Interpretation!A10"/>
    <hyperlink ref="E65" location="Interpretation!A10" display="Interpretation!A10"/>
    <hyperlink ref="E66" location="Interpretation!A12" display="Interpretation!A12"/>
    <hyperlink ref="E67" location="Interpretation!A12" display="Interpretation!A12"/>
    <hyperlink ref="E68" location="Interpretation!A12" display="Interpretation!A12"/>
    <hyperlink ref="E69" location="Interpretation!A12" display="Interpretation!A12"/>
    <hyperlink ref="E70" location="Interpretation!A12" display="Interpretation!A12"/>
    <hyperlink ref="E71" location="Interpretation!A12" display="Interpretation!A12"/>
    <hyperlink ref="E72" location="Interpretation!A12" display="Interpretation!A12"/>
    <hyperlink ref="E73" location="Interpretation!A12" display="Interpretation!A12"/>
    <hyperlink ref="E74" location="Interpretation!A12" display="Interpretation!A12"/>
    <hyperlink ref="E75" location="Interpretation!A12" display="Interpretation!A12"/>
    <hyperlink ref="E76" location="Interpretation!A13" display="Interpretation!A13"/>
    <hyperlink ref="E77" location="Interpretation!A13" display="Interpretation!A13"/>
    <hyperlink ref="E78" location="Interpretation!A13" display="Interpretation!A13"/>
    <hyperlink ref="E79" location="Interpretation!A13" display="Interpretation!A13"/>
    <hyperlink ref="E80" location="Interpretation!A13" display="Interpretation!A13"/>
    <hyperlink ref="E81" location="Interpretation!A13" display="Interpretation!A13"/>
    <hyperlink ref="E82" location="Interpretation!A13" display="Interpretation!A13"/>
    <hyperlink ref="E83" location="Interpretation!A13" display="Interpretation!A13"/>
    <hyperlink ref="E91" location="Interpretation!A16" display="Interpretation!A16"/>
    <hyperlink ref="E92" location="Interpretation!A16" display="Interpretation!A16"/>
    <hyperlink ref="E93" location="Interpretation!A16" display="Interpretation!A16"/>
    <hyperlink ref="E94" location="Interpretation!A16" display="Interpretation!A16"/>
    <hyperlink ref="E95" location="Interpretation!A16" display="Interpretation!A16"/>
    <hyperlink ref="E96" location="Interpretation!A16" display="Interpretation!A16"/>
    <hyperlink ref="E97" location="Interpretation!A16" display="Interpretation!A16"/>
    <hyperlink ref="E98" location="Interpretation!A16" display="Interpretation!A16"/>
    <hyperlink ref="E84" location="Interpretation!A15" display="Interpretation!A15"/>
    <hyperlink ref="E85" location="Interpretation!A15" display="Interpretation!A15"/>
    <hyperlink ref="E86" location="Interpretation!A15" display="Interpretation!A15"/>
    <hyperlink ref="E87" location="Interpretation!A15" display="Interpretation!A15"/>
    <hyperlink ref="E88" location="Interpretation!A15" display="Interpretation!A15"/>
    <hyperlink ref="E89" location="Interpretation!A15" display="Interpretation!A15"/>
    <hyperlink ref="E90" location="Interpretation!A15" display="Interpretation!A15"/>
    <hyperlink ref="E99" location="Interpretation!A18" display="Interpretation!A18"/>
    <hyperlink ref="E100" location="Interpretation!A18" display="Interpretation!A18"/>
    <hyperlink ref="E101" location="Interpretation!A18" display="Interpretation!A18"/>
    <hyperlink ref="E102" location="Interpretation!A18" display="Interpretation!A18"/>
    <hyperlink ref="E103" location="Interpretation!A18" display="Interpretation!A18"/>
    <hyperlink ref="E104" location="Interpretation!A18" display="Interpretation!A18"/>
    <hyperlink ref="E105" location="Interpretation!A19" display="Interpretation!A19"/>
    <hyperlink ref="E106" location="Interpretation!A19" display="Interpretation!A19"/>
    <hyperlink ref="E107" location="Interpretation!A19" display="Interpretation!A19"/>
    <hyperlink ref="E108" location="Interpretation!A19" display="Interpretation!A19"/>
    <hyperlink ref="E109" location="Interpretation!A19" display="Interpretation!A19"/>
    <hyperlink ref="E110" location="Interpretation!A19" display="Interpretation!A19"/>
    <hyperlink ref="E111" location="Interpretation!A19" display="Interpretation!A19"/>
    <hyperlink ref="E112" location="Interpretation!A20" display="Interpretation!A20"/>
    <hyperlink ref="E113" location="Interpretation!A20" display="Interpretation!A20"/>
    <hyperlink ref="E114" location="Interpretation!A20" display="Interpretation!A20"/>
    <hyperlink ref="E115" location="Interpretation!A20" display="Interpretation!A20"/>
    <hyperlink ref="E116" location="Interpretation!A20" display="Interpretation!A20"/>
    <hyperlink ref="E117" location="Interpretation!A20" display="Interpretation!A20"/>
    <hyperlink ref="E118" location="Interpretation!A20" display="Interpretation!A20"/>
    <hyperlink ref="E119" location="Interpretation!A20" display="Interpretation!A20"/>
    <hyperlink ref="E120" location="Interpretation!A20" display="Interpretation!A20"/>
    <hyperlink ref="E121" location="Interpretation!A20" display="Interpretation!A20"/>
    <hyperlink ref="E122" location="Interpretation!A21" display="Interpretation!A21"/>
    <hyperlink ref="E123" location="Interpretation!A21" display="Interpretation!A21"/>
    <hyperlink ref="E124" location="Interpretation!A21" display="Interpretation!A21"/>
    <hyperlink ref="E125" location="Interpretation!A21" display="Interpretation!A21"/>
    <hyperlink ref="E126" location="Interpretation!A21" display="Interpretation!A21"/>
  </hyperlinks>
  <pageMargins left="0.7" right="0.7" top="0.75" bottom="0.75" header="0.3" footer="0.3"/>
  <pageSetup paperSize="9" orientation="portrait" horizontalDpi="300" verticalDpi="300"/>
  <extLst>
    <ext xmlns:mx="http://schemas.microsoft.com/office/mac/excel/2008/main" uri="{64002731-A6B0-56B0-2670-7721B7C09600}">
      <mx:PLV Mode="0" OnePage="0" WScale="0"/>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I130"/>
  <sheetViews>
    <sheetView showGridLines="0" topLeftCell="A3" workbookViewId="0">
      <pane xSplit="1" topLeftCell="B1" activePane="topRight" state="frozen"/>
      <selection pane="topRight" activeCell="C3" sqref="C3"/>
    </sheetView>
  </sheetViews>
  <sheetFormatPr defaultColWidth="8.85546875" defaultRowHeight="39.950000000000003" customHeight="1" x14ac:dyDescent="0.2"/>
  <cols>
    <col min="1" max="1" width="20.85546875" style="2" customWidth="1"/>
    <col min="2" max="3" width="21.28515625" style="1" customWidth="1"/>
    <col min="4" max="4" width="75.7109375" style="1" customWidth="1"/>
    <col min="5" max="5" width="30.42578125" style="1" customWidth="1"/>
    <col min="6" max="6" width="14.140625" style="1" customWidth="1"/>
    <col min="7" max="7" width="40.85546875" style="1" customWidth="1"/>
    <col min="8" max="8" width="79.140625" style="1" customWidth="1"/>
    <col min="9" max="9" width="58.85546875" style="1" customWidth="1"/>
    <col min="10" max="16384" width="8.85546875" style="1"/>
  </cols>
  <sheetData>
    <row r="1" spans="1:8" ht="15" customHeight="1" x14ac:dyDescent="0.2">
      <c r="A1" s="138" t="str">
        <f>IF('Info + taal-langue'!$B$2="Nederlands",'NL+FR'!$A$5,'NL+FR'!$B$5)</f>
        <v>Knipperlicht</v>
      </c>
      <c r="B1" s="138" t="str">
        <f>IF('Info + taal-langue'!$B$2="Nederlands",'NL+FR'!$A$115,'NL+FR'!$B$115)</f>
        <v>Cijfermatige gegevens</v>
      </c>
      <c r="C1" s="64"/>
      <c r="D1" s="138" t="str">
        <f>IF('Info + taal-langue'!$B$2="Nederlands",'NL+FR'!$A$7,'NL+FR'!$B$7)</f>
        <v>Evaluatie</v>
      </c>
      <c r="E1" s="89"/>
      <c r="F1" s="64"/>
      <c r="G1" s="138" t="str">
        <f>IF('Info + taal-langue'!$B$2="Nederlands",'NL+FR'!$A$128,'NL+FR'!$B$128)</f>
        <v>Score knipperlicht</v>
      </c>
      <c r="H1" s="138" t="str">
        <f>IF('Info + taal-langue'!$B$2="Nederlands",'NL+FR'!$A$62,'NL+FR'!$B$62)</f>
        <v>Bespreking thema</v>
      </c>
    </row>
    <row r="2" spans="1:8" ht="15" customHeight="1" x14ac:dyDescent="0.2">
      <c r="A2" s="139"/>
      <c r="B2" s="139"/>
      <c r="C2" s="65" t="str">
        <f>IF('Info + taal-langue'!$B$2="Nederlands",'NL+FR'!$A$126,'NL+FR'!$B$126)</f>
        <v>Aantal</v>
      </c>
      <c r="D2" s="139"/>
      <c r="E2" s="90"/>
      <c r="F2" s="65" t="str">
        <f>IF('Info + taal-langue'!$B$2="Nederlands",'NL+FR'!$A$127,'NL+FR'!$B$127)</f>
        <v>Subscore</v>
      </c>
      <c r="G2" s="139"/>
      <c r="H2" s="139"/>
    </row>
    <row r="3" spans="1:8" ht="15" customHeight="1" thickBot="1" x14ac:dyDescent="0.25">
      <c r="A3" s="140"/>
      <c r="B3" s="140"/>
      <c r="C3" s="66"/>
      <c r="D3" s="140"/>
      <c r="E3" s="91"/>
      <c r="F3" s="66"/>
      <c r="G3" s="140"/>
      <c r="H3" s="140"/>
    </row>
    <row r="4" spans="1:8" s="62" customFormat="1" ht="45" customHeight="1" x14ac:dyDescent="0.25">
      <c r="A4" s="115" t="str">
        <f>IF('Info + taal-langue'!$B$2="Nederlands",'NL+FR'!$A$103,'NL+FR'!$B$103)</f>
        <v>1. Arbeidsongevallen</v>
      </c>
      <c r="B4" s="63" t="str">
        <f>IF('Info + taal-langue'!$B$2="Nederlands",'NL+FR'!$A$113,'NL+FR'!$B$113)</f>
        <v>Frequentiegraad</v>
      </c>
      <c r="C4" s="141">
        <f>'Data collection'!O2</f>
        <v>0</v>
      </c>
      <c r="D4" s="61" t="str">
        <f>IF('Info + taal-langue'!$B$2="Nederlands",'NL+FR'!$A$143,'NL+FR'!$B$143)</f>
        <v>Hoe beoordeelt u de frequentiegraad van de arbeidsongevallen, gegeven de kenmerken van uw onderneming of afdeling / dienst / departement, de sector waarin u actief bent en haar omvang?</v>
      </c>
      <c r="E4" s="135" t="str">
        <f>IF('Info + taal-langue'!$B$2="Nederlands",'NL+FR'!$A$281,'NL+FR'!$B$281)</f>
        <v>Meer informatie</v>
      </c>
      <c r="F4" s="26"/>
      <c r="G4" s="143">
        <f>SUM(F5+F9)</f>
        <v>0</v>
      </c>
      <c r="H4" s="155" t="str">
        <f>UPPER(IF('Info + taal-langue'!$B$2="Nederlands",'NL+FR'!$A$103,'NL+FR'!$B$103))</f>
        <v>1. ARBEIDSONGEVALLEN</v>
      </c>
    </row>
    <row r="5" spans="1:8" ht="39.950000000000003" customHeight="1" x14ac:dyDescent="0.2">
      <c r="A5" s="115"/>
      <c r="B5" s="112" t="str">
        <f>IF('Info + taal-langue'!$B$2="Nederlands",'NL+FR'!$A$114,'NL+FR'!$B$114)</f>
        <v>(Aantal arbeidsongevallen x 1.000.000) / Totaal aantal uren gepresteerd in de loop van het beschouwde jaar</v>
      </c>
      <c r="C5" s="141"/>
      <c r="D5" s="3" t="str">
        <f>IF('Info + taal-langue'!$B$2="Nederlands",'NL+FR'!$A$144,'NL+FR'!$B$144)</f>
        <v>Wij vinden de frequentiegraad gunstig: 0</v>
      </c>
      <c r="E5" s="136"/>
      <c r="F5" s="107">
        <v>0</v>
      </c>
      <c r="G5" s="143"/>
      <c r="H5" s="156"/>
    </row>
    <row r="6" spans="1:8" ht="39.950000000000003" customHeight="1" x14ac:dyDescent="0.2">
      <c r="A6" s="115"/>
      <c r="B6" s="112"/>
      <c r="C6" s="141"/>
      <c r="D6" s="3" t="str">
        <f>IF('Info + taal-langue'!$B$2="Nederlands",'NL+FR'!$A$145,'NL+FR'!$B$145)</f>
        <v>Wij beschouwen de frequentiegraad als normaal/aanvaardbaar: 1</v>
      </c>
      <c r="E6" s="136"/>
      <c r="F6" s="107"/>
      <c r="G6" s="143"/>
      <c r="H6" s="156"/>
    </row>
    <row r="7" spans="1:8" ht="39.950000000000003" customHeight="1" x14ac:dyDescent="0.2">
      <c r="A7" s="115"/>
      <c r="B7" s="112"/>
      <c r="C7" s="141"/>
      <c r="D7" s="3" t="str">
        <f>IF('Info + taal-langue'!$B$2="Nederlands",'NL+FR'!$A$146,'NL+FR'!$B$146)</f>
        <v>Wij vinden de frequentiegraad ongunstig: 2</v>
      </c>
      <c r="E7" s="136"/>
      <c r="F7" s="107"/>
      <c r="G7" s="143"/>
      <c r="H7" s="156"/>
    </row>
    <row r="8" spans="1:8" ht="39.950000000000003" customHeight="1" x14ac:dyDescent="0.2">
      <c r="A8" s="115"/>
      <c r="B8" s="112"/>
      <c r="C8" s="141"/>
      <c r="D8" s="4" t="str">
        <f>IF('Info + taal-langue'!$B$2="Nederlands",'NL+FR'!$A$147,'NL+FR'!$B$147)</f>
        <v>Hoe is het gesteld met de evolutie van uw frequentiegraad in de loop van de voorbije jaren?</v>
      </c>
      <c r="E8" s="136"/>
      <c r="F8" s="27"/>
      <c r="G8" s="143"/>
      <c r="H8" s="156"/>
    </row>
    <row r="9" spans="1:8" ht="39.950000000000003" customHeight="1" x14ac:dyDescent="0.2">
      <c r="A9" s="115"/>
      <c r="B9" s="112"/>
      <c r="C9" s="141"/>
      <c r="D9" s="3" t="str">
        <f>IF('Info + taal-langue'!$B$2="Nederlands",'NL+FR'!$A$148,'NL+FR'!$B$148)</f>
        <v>De frequentiegraad is erg laag of vertoont een eerder dalende trend: 0</v>
      </c>
      <c r="E9" s="136"/>
      <c r="F9" s="107">
        <v>0</v>
      </c>
      <c r="G9" s="143"/>
      <c r="H9" s="156"/>
    </row>
    <row r="10" spans="1:8" ht="39.950000000000003" customHeight="1" x14ac:dyDescent="0.2">
      <c r="A10" s="115"/>
      <c r="B10" s="112"/>
      <c r="C10" s="141"/>
      <c r="D10" s="3" t="str">
        <f>IF('Info + taal-langue'!$B$2="Nederlands",'NL+FR'!$A$149,'NL+FR'!$B$149)</f>
        <v>De frequentiegraad is ongeveer constant gebleven: 1</v>
      </c>
      <c r="E10" s="136"/>
      <c r="F10" s="107"/>
      <c r="G10" s="143"/>
      <c r="H10" s="156"/>
    </row>
    <row r="11" spans="1:8" ht="39.950000000000003" customHeight="1" thickBot="1" x14ac:dyDescent="0.25">
      <c r="A11" s="116"/>
      <c r="B11" s="113"/>
      <c r="C11" s="142"/>
      <c r="D11" s="5" t="str">
        <f>IF('Info + taal-langue'!$B$2="Nederlands",'NL+FR'!$A$150,'NL+FR'!$B$150)</f>
        <v>De frequentiegraad vertoont een eerder stijgende trend: 2</v>
      </c>
      <c r="E11" s="137"/>
      <c r="F11" s="108"/>
      <c r="G11" s="144"/>
      <c r="H11" s="157"/>
    </row>
    <row r="12" spans="1:8" ht="39.950000000000003" customHeight="1" x14ac:dyDescent="0.2">
      <c r="A12" s="119" t="str">
        <f>IF('Info + taal-langue'!$B$2="Nederlands",'NL+FR'!$A$104,'NL+FR'!$B$104)</f>
        <v>2. Absenteïsme wegens ziekte</v>
      </c>
      <c r="B12" s="119" t="str">
        <f>IF('Info + taal-langue'!$B$2="Nederlands",'NL+FR'!$A$116,'NL+FR'!$B$116)</f>
        <v>Absenteïsmecijfer</v>
      </c>
      <c r="C12" s="145">
        <f>'Data collection'!O6</f>
        <v>0</v>
      </c>
      <c r="D12" s="4" t="str">
        <f>IF('Info + taal-langue'!$B$2="Nederlands",'NL+FR'!$A$151,'NL+FR'!$B$151)</f>
        <v>Hoe beoordeelt u het absenteïsme wegens ziekte, gegeven de kenmerken van uw onderneming of afdeling / dienst / departement, de sector waarin u actief bent en haar omvang?</v>
      </c>
      <c r="E12" s="135" t="str">
        <f>IF('Info + taal-langue'!$B$2="Nederlands",'NL+FR'!$A$281,'NL+FR'!$B$281)</f>
        <v>Meer informatie</v>
      </c>
      <c r="F12" s="28"/>
      <c r="G12" s="146">
        <f>SUM(F13+F17+F21)</f>
        <v>0</v>
      </c>
      <c r="H12" s="155" t="str">
        <f>UPPER(IF('Info + taal-langue'!$B$2="Nederlands",'NL+FR'!$A$129,'NL+FR'!$B$129))</f>
        <v>2. ABSENTEÏSME</v>
      </c>
    </row>
    <row r="13" spans="1:8" ht="39.950000000000003" customHeight="1" x14ac:dyDescent="0.2">
      <c r="A13" s="115"/>
      <c r="B13" s="115"/>
      <c r="C13" s="141"/>
      <c r="D13" s="3" t="str">
        <f>IF('Info + taal-langue'!$B$2="Nederlands",'NL+FR'!$A$152,'NL+FR'!$B$152)</f>
        <v>Wij vinden het niveau gunstig: 0</v>
      </c>
      <c r="E13" s="136"/>
      <c r="F13" s="107">
        <v>0</v>
      </c>
      <c r="G13" s="147"/>
      <c r="H13" s="156"/>
    </row>
    <row r="14" spans="1:8" ht="39.950000000000003" customHeight="1" x14ac:dyDescent="0.2">
      <c r="A14" s="115"/>
      <c r="B14" s="115"/>
      <c r="C14" s="141"/>
      <c r="D14" s="3" t="str">
        <f>IF('Info + taal-langue'!$B$2="Nederlands",'NL+FR'!$A$153,'NL+FR'!$B$153)</f>
        <v>Wij beschouwen het niveau als normaal/aanvaardbaar: 1</v>
      </c>
      <c r="E14" s="136"/>
      <c r="F14" s="107"/>
      <c r="G14" s="147"/>
      <c r="H14" s="156"/>
    </row>
    <row r="15" spans="1:8" ht="39.950000000000003" customHeight="1" x14ac:dyDescent="0.2">
      <c r="A15" s="115"/>
      <c r="B15" s="115"/>
      <c r="C15" s="141"/>
      <c r="D15" s="3" t="str">
        <f>IF('Info + taal-langue'!$B$2="Nederlands",'NL+FR'!$A$154,'NL+FR'!$B$154)</f>
        <v>Wij vinden het niveau ongunstig: 2</v>
      </c>
      <c r="E15" s="136"/>
      <c r="F15" s="107"/>
      <c r="G15" s="147"/>
      <c r="H15" s="156"/>
    </row>
    <row r="16" spans="1:8" ht="39.950000000000003" customHeight="1" x14ac:dyDescent="0.2">
      <c r="A16" s="115"/>
      <c r="B16" s="115"/>
      <c r="C16" s="141"/>
      <c r="D16" s="4" t="str">
        <f>IF('Info + taal-langue'!$B$2="Nederlands",'NL+FR'!$A$155,'NL+FR'!$B$155)</f>
        <v>Hoe is het gesteld met de evolutie van het absenteïsme wegens ziekte in de loop van de voorbije jaren?</v>
      </c>
      <c r="E16" s="136"/>
      <c r="F16" s="27"/>
      <c r="G16" s="147"/>
      <c r="H16" s="156"/>
    </row>
    <row r="17" spans="1:8" ht="39.950000000000003" customHeight="1" x14ac:dyDescent="0.2">
      <c r="A17" s="115"/>
      <c r="B17" s="115"/>
      <c r="C17" s="141"/>
      <c r="D17" s="3" t="str">
        <f>IF('Info + taal-langue'!$B$2="Nederlands",'NL+FR'!$A$156,'NL+FR'!$B$156)</f>
        <v>Het niveau is erg laag of vertoont een eerder dalende trend: 0</v>
      </c>
      <c r="E17" s="136"/>
      <c r="F17" s="107">
        <v>0</v>
      </c>
      <c r="G17" s="147"/>
      <c r="H17" s="156"/>
    </row>
    <row r="18" spans="1:8" ht="39.950000000000003" customHeight="1" x14ac:dyDescent="0.2">
      <c r="A18" s="115"/>
      <c r="B18" s="115"/>
      <c r="C18" s="141"/>
      <c r="D18" s="3" t="str">
        <f>IF('Info + taal-langue'!$B$2="Nederlands",'NL+FR'!$A$157,'NL+FR'!$B$157)</f>
        <v>Het niveau is ongeveer constant gebleven: 1</v>
      </c>
      <c r="E18" s="136"/>
      <c r="F18" s="107"/>
      <c r="G18" s="147"/>
      <c r="H18" s="156"/>
    </row>
    <row r="19" spans="1:8" ht="39.950000000000003" customHeight="1" thickBot="1" x14ac:dyDescent="0.25">
      <c r="A19" s="115"/>
      <c r="B19" s="115"/>
      <c r="C19" s="141"/>
      <c r="D19" s="55" t="str">
        <f>IF('Info + taal-langue'!$B$2="Nederlands",'NL+FR'!$A$158,'NL+FR'!$B$158)</f>
        <v>Het niveau vertoont een eerder stijgende trend: 2</v>
      </c>
      <c r="E19" s="136"/>
      <c r="F19" s="107"/>
      <c r="G19" s="147"/>
      <c r="H19" s="156"/>
    </row>
    <row r="20" spans="1:8" ht="39.950000000000003" customHeight="1" x14ac:dyDescent="0.2">
      <c r="A20" s="115"/>
      <c r="B20" s="119" t="str">
        <f>IF('Info + taal-langue'!$B$2="Nederlands",'NL+FR'!$A$117,'NL+FR'!$B$117)</f>
        <v>Aantal personen dat afwezig is geweest om redenen van burn-out</v>
      </c>
      <c r="C20" s="145">
        <f>'Data collection'!O8</f>
        <v>0</v>
      </c>
      <c r="D20" s="4" t="str">
        <f>IF('Info + taal-langue'!$B$2="Nederlands",'NL+FR'!$A$159,'NL+FR'!$B$159)</f>
        <v>Hoeveel werknemers werden getroffen door een burn-out ?</v>
      </c>
      <c r="E20" s="136"/>
      <c r="F20" s="27"/>
      <c r="G20" s="147"/>
      <c r="H20" s="156"/>
    </row>
    <row r="21" spans="1:8" ht="39.950000000000003" customHeight="1" x14ac:dyDescent="0.2">
      <c r="A21" s="115"/>
      <c r="B21" s="115"/>
      <c r="C21" s="141"/>
      <c r="D21" s="3" t="str">
        <f>IF('Info + taal-langue'!$B$2="Nederlands",'NL+FR'!$A$160,'NL+FR'!$B$160)</f>
        <v>Voor zover wij weten is geen enkele werknemer ziek geworden om reden van burn-out: 0</v>
      </c>
      <c r="E21" s="136"/>
      <c r="F21" s="107">
        <v>0</v>
      </c>
      <c r="G21" s="147"/>
      <c r="H21" s="156"/>
    </row>
    <row r="22" spans="1:8" ht="39.950000000000003" customHeight="1" x14ac:dyDescent="0.2">
      <c r="A22" s="115"/>
      <c r="B22" s="115"/>
      <c r="C22" s="141"/>
      <c r="D22" s="3" t="str">
        <f>IF('Info + taal-langue'!$B$2="Nederlands",'NL+FR'!$A$161,'NL+FR'!$B$161)</f>
        <v>Voor zover wij weten zijn er erg weinig werknemers ziek geworden om reden van burn-out: 1</v>
      </c>
      <c r="E22" s="136"/>
      <c r="F22" s="107"/>
      <c r="G22" s="147"/>
      <c r="H22" s="156"/>
    </row>
    <row r="23" spans="1:8" ht="48.95" customHeight="1" thickBot="1" x14ac:dyDescent="0.25">
      <c r="A23" s="115"/>
      <c r="B23" s="115"/>
      <c r="C23" s="141"/>
      <c r="D23" s="55" t="str">
        <f>IF('Info + taal-langue'!$B$2="Nederlands",'NL+FR'!$A$162,'NL+FR'!$B$162)</f>
        <v>Voor zover wij weten zijn er meerdere werknemers ziek geworden om reden van burn-out: 2</v>
      </c>
      <c r="E23" s="136"/>
      <c r="F23" s="108"/>
      <c r="G23" s="147"/>
      <c r="H23" s="156"/>
    </row>
    <row r="24" spans="1:8" ht="57" customHeight="1" x14ac:dyDescent="0.2">
      <c r="A24" s="119" t="str">
        <f>IF('Info + taal-langue'!$B$2="Nederlands",'NL+FR'!$A$105,'NL+FR'!$B$105)</f>
        <v>3. Personeelsverloop (turnover)</v>
      </c>
      <c r="B24" s="119" t="str">
        <f>IF('Info + taal-langue'!$B$2="Nederlands",'NL+FR'!$A$118,'NL+FR'!$B$118)</f>
        <v>Verlooppercentage</v>
      </c>
      <c r="C24" s="145">
        <f>'Data collection'!O10</f>
        <v>0</v>
      </c>
      <c r="D24" s="4" t="str">
        <f>IF('Info + taal-langue'!$B$2="Nederlands",'NL+FR'!$A$163,'NL+FR'!$B$163)</f>
        <v>Hoe beoordeelt u het verlooppercentage, gegeven de kenmerken van uw onderneming of afdeling / dienst / departement, de sector waarin u actief bent en haar omvang?</v>
      </c>
      <c r="E24" s="135" t="str">
        <f>IF('Info + taal-langue'!$B$2="Nederlands",'NL+FR'!$A$281,'NL+FR'!$B$281)</f>
        <v>Meer informatie</v>
      </c>
      <c r="F24" s="28"/>
      <c r="G24" s="146">
        <f>SUM(F25+F29)</f>
        <v>0</v>
      </c>
      <c r="H24" s="155" t="str">
        <f>UPPER(IF('Info + taal-langue'!$B$2="Nederlands",'NL+FR'!$A$118,'NL+FR'!$B$118))</f>
        <v>VERLOOPPERCENTAGE</v>
      </c>
    </row>
    <row r="25" spans="1:8" ht="39.950000000000003" customHeight="1" x14ac:dyDescent="0.2">
      <c r="A25" s="115"/>
      <c r="B25" s="115"/>
      <c r="C25" s="141"/>
      <c r="D25" s="3" t="str">
        <f>IF('Info + taal-langue'!$B$2="Nederlands",'NL+FR'!$A$164,'NL+FR'!$B$164)</f>
        <v>Wij vinden het verlooppercentage gunstig: 0</v>
      </c>
      <c r="E25" s="136"/>
      <c r="F25" s="107">
        <v>0</v>
      </c>
      <c r="G25" s="147"/>
      <c r="H25" s="156"/>
    </row>
    <row r="26" spans="1:8" ht="39.950000000000003" customHeight="1" x14ac:dyDescent="0.2">
      <c r="A26" s="115"/>
      <c r="B26" s="115"/>
      <c r="C26" s="141"/>
      <c r="D26" s="3" t="str">
        <f>IF('Info + taal-langue'!$B$2="Nederlands",'NL+FR'!$A$165,'NL+FR'!$B$165)</f>
        <v>Wij beschouwen het verlooppercentage als normaal/aanvaardbaar: 1</v>
      </c>
      <c r="E26" s="136"/>
      <c r="F26" s="107"/>
      <c r="G26" s="147"/>
      <c r="H26" s="156"/>
    </row>
    <row r="27" spans="1:8" ht="42.95" customHeight="1" x14ac:dyDescent="0.2">
      <c r="A27" s="115"/>
      <c r="B27" s="115"/>
      <c r="C27" s="141"/>
      <c r="D27" s="3" t="str">
        <f>IF('Info + taal-langue'!$B$2="Nederlands",'NL+FR'!$A$166,'NL+FR'!$B$166)</f>
        <v>Wij vinden het verlooppercentage ongunstig: 2</v>
      </c>
      <c r="E27" s="136"/>
      <c r="F27" s="107"/>
      <c r="G27" s="147"/>
      <c r="H27" s="156"/>
    </row>
    <row r="28" spans="1:8" ht="39.950000000000003" customHeight="1" x14ac:dyDescent="0.2">
      <c r="A28" s="115"/>
      <c r="B28" s="115"/>
      <c r="C28" s="141"/>
      <c r="D28" s="4" t="str">
        <f>IF('Info + taal-langue'!$B$2="Nederlands",'NL+FR'!$A$167,'NL+FR'!$B$167)</f>
        <v>Hoe is het gesteld met de evolutie van het personeelsverloop in de loop van de voorbije jaren?</v>
      </c>
      <c r="E28" s="136"/>
      <c r="F28" s="27"/>
      <c r="G28" s="147"/>
      <c r="H28" s="156"/>
    </row>
    <row r="29" spans="1:8" ht="39.950000000000003" customHeight="1" x14ac:dyDescent="0.2">
      <c r="A29" s="115"/>
      <c r="B29" s="115"/>
      <c r="C29" s="141"/>
      <c r="D29" s="3" t="str">
        <f>IF('Info + taal-langue'!$B$2="Nederlands",'NL+FR'!$A$168,'NL+FR'!$B$168)</f>
        <v>Het verlooppercentage is erg laag of vertoont een eerder dalende trend: 0</v>
      </c>
      <c r="E29" s="136"/>
      <c r="F29" s="107">
        <v>0</v>
      </c>
      <c r="G29" s="147"/>
      <c r="H29" s="156"/>
    </row>
    <row r="30" spans="1:8" ht="39.950000000000003" customHeight="1" x14ac:dyDescent="0.2">
      <c r="A30" s="115"/>
      <c r="B30" s="115"/>
      <c r="C30" s="141"/>
      <c r="D30" s="3" t="str">
        <f>IF('Info + taal-langue'!$B$2="Nederlands",'NL+FR'!$A$169,'NL+FR'!$B$169)</f>
        <v>Het verlooppercentage is ongeveer constant gebleven: 1</v>
      </c>
      <c r="E30" s="136"/>
      <c r="F30" s="107"/>
      <c r="G30" s="147"/>
      <c r="H30" s="156"/>
    </row>
    <row r="31" spans="1:8" ht="39.950000000000003" customHeight="1" thickBot="1" x14ac:dyDescent="0.25">
      <c r="A31" s="116"/>
      <c r="B31" s="116"/>
      <c r="C31" s="142"/>
      <c r="D31" s="5" t="str">
        <f>IF('Info + taal-langue'!$B$2="Nederlands",'NL+FR'!$A$170,'NL+FR'!$B$170)</f>
        <v>Het verlooppercentage vertoont een eerder stijgende trend: 2</v>
      </c>
      <c r="E31" s="137"/>
      <c r="F31" s="108"/>
      <c r="G31" s="148"/>
      <c r="H31" s="157"/>
    </row>
    <row r="32" spans="1:8" ht="60" customHeight="1" x14ac:dyDescent="0.2">
      <c r="A32" s="119" t="str">
        <f>IF('Info + taal-langue'!$B$2="Nederlands",'NL+FR'!$A$106,'NL+FR'!$B$106)</f>
        <v>4. Verzoeken tot formele of informele psychosociale interventies</v>
      </c>
      <c r="B32" s="119" t="str">
        <f>IF('Info + taal-langue'!$B$2="Nederlands",'NL+FR'!$A$119,'NL+FR'!$B$119)</f>
        <v>Totaal aantal verzoeken tot (informele of formele) psychosociale interventies gericht aan de vertrouwenspersoon of de 
(interne of externe) preventieadviseur psychosociale aspecten</v>
      </c>
      <c r="C32" s="145">
        <f>'Data collection'!O13</f>
        <v>0</v>
      </c>
      <c r="D32" s="4" t="str">
        <f>IF('Info + taal-langue'!$B$2="Nederlands",'NL+FR'!$A$171,'NL+FR'!$B$171)</f>
        <v>Hoe beoordeelt u het aantal verzoeken tot interventie, geformuleerd door de werknemers van uw onderneming of afdeling / dienst / departement, gegeven de sector waarin u actief bent, de samenstelling van uw personeelsbestand en de arbeidsomstandigheden?</v>
      </c>
      <c r="E32" s="135" t="str">
        <f>IF('Info + taal-langue'!$B$2="Nederlands",'NL+FR'!$A$281,'NL+FR'!$B$281)</f>
        <v>Meer informatie</v>
      </c>
      <c r="F32" s="28"/>
      <c r="G32" s="146">
        <f>SUM(F33+F37+F41+F45)</f>
        <v>0</v>
      </c>
      <c r="H32" s="155" t="str">
        <f>UPPER(IF('Info + taal-langue'!$B$2="Nederlands",'NL+FR'!$A$69,'NL+FR'!$B$69))</f>
        <v>4. PSYCHOSOCIALE VERZOEKEN</v>
      </c>
    </row>
    <row r="33" spans="1:8" ht="39.950000000000003" customHeight="1" x14ac:dyDescent="0.2">
      <c r="A33" s="115"/>
      <c r="B33" s="115"/>
      <c r="C33" s="141"/>
      <c r="D33" s="3" t="str">
        <f>IF('Info + taal-langue'!$B$2="Nederlands",'NL+FR'!$A$172,'NL+FR'!$B$172)</f>
        <v>Wij vinden het aantal gunstig: 0</v>
      </c>
      <c r="E33" s="136"/>
      <c r="F33" s="107">
        <v>0</v>
      </c>
      <c r="G33" s="147"/>
      <c r="H33" s="158"/>
    </row>
    <row r="34" spans="1:8" ht="39.950000000000003" customHeight="1" x14ac:dyDescent="0.2">
      <c r="A34" s="115"/>
      <c r="B34" s="115"/>
      <c r="C34" s="141"/>
      <c r="D34" s="3" t="str">
        <f>IF('Info + taal-langue'!$B$2="Nederlands",'NL+FR'!$A$173,'NL+FR'!$B$173)</f>
        <v>Wij beschouwen het aantal als normaal/aanvaardbaar: 1</v>
      </c>
      <c r="E34" s="136"/>
      <c r="F34" s="107"/>
      <c r="G34" s="147"/>
      <c r="H34" s="158"/>
    </row>
    <row r="35" spans="1:8" ht="39.950000000000003" customHeight="1" x14ac:dyDescent="0.2">
      <c r="A35" s="115"/>
      <c r="B35" s="115"/>
      <c r="C35" s="141"/>
      <c r="D35" s="3" t="str">
        <f>IF('Info + taal-langue'!$B$2="Nederlands",'NL+FR'!$A$174,'NL+FR'!$B$174)</f>
        <v>Wij vinden het aantal ongunstig: 2</v>
      </c>
      <c r="E35" s="136"/>
      <c r="F35" s="107"/>
      <c r="G35" s="147"/>
      <c r="H35" s="158"/>
    </row>
    <row r="36" spans="1:8" ht="39.950000000000003" customHeight="1" x14ac:dyDescent="0.2">
      <c r="A36" s="115"/>
      <c r="B36" s="115"/>
      <c r="C36" s="141"/>
      <c r="D36" s="4" t="str">
        <f>IF('Info + taal-langue'!$B$2="Nederlands",'NL+FR'!$A$175,'NL+FR'!$B$175)</f>
        <v>Hoe is het gesteld met de evolutie van het aantal verzoeken tot interventies in de loop van de voorbije jaren?</v>
      </c>
      <c r="E36" s="136"/>
      <c r="F36" s="27"/>
      <c r="G36" s="147"/>
      <c r="H36" s="158"/>
    </row>
    <row r="37" spans="1:8" ht="39.950000000000003" customHeight="1" x14ac:dyDescent="0.2">
      <c r="A37" s="115"/>
      <c r="B37" s="115"/>
      <c r="C37" s="141"/>
      <c r="D37" s="3" t="str">
        <f>IF('Info + taal-langue'!$B$2="Nederlands",'NL+FR'!$A$176,'NL+FR'!$B$176)</f>
        <v>Het aantal is erg laag of vertoont een eerder dalende trend: 0</v>
      </c>
      <c r="E37" s="136"/>
      <c r="F37" s="107">
        <v>0</v>
      </c>
      <c r="G37" s="147"/>
      <c r="H37" s="158"/>
    </row>
    <row r="38" spans="1:8" ht="39.950000000000003" customHeight="1" x14ac:dyDescent="0.2">
      <c r="A38" s="115"/>
      <c r="B38" s="115"/>
      <c r="C38" s="141"/>
      <c r="D38" s="3" t="str">
        <f>IF('Info + taal-langue'!$B$2="Nederlands",'NL+FR'!$A$177,'NL+FR'!$B$177)</f>
        <v>Het aantal blijft ongeveer constant: 1</v>
      </c>
      <c r="E38" s="136"/>
      <c r="F38" s="107"/>
      <c r="G38" s="147"/>
      <c r="H38" s="158"/>
    </row>
    <row r="39" spans="1:8" ht="39.950000000000003" customHeight="1" x14ac:dyDescent="0.2">
      <c r="A39" s="115"/>
      <c r="B39" s="115"/>
      <c r="C39" s="141"/>
      <c r="D39" s="3" t="str">
        <f>IF('Info + taal-langue'!$B$2="Nederlands",'NL+FR'!$A$178,'NL+FR'!$B$178)</f>
        <v>Het aantal vertoont een eerder stijgende trend: 2</v>
      </c>
      <c r="E39" s="136"/>
      <c r="F39" s="107"/>
      <c r="G39" s="147"/>
      <c r="H39" s="158"/>
    </row>
    <row r="40" spans="1:8" ht="56.1" customHeight="1" x14ac:dyDescent="0.2">
      <c r="A40" s="115"/>
      <c r="B40" s="115"/>
      <c r="C40" s="141"/>
      <c r="D40" s="4" t="str">
        <f>IF('Info + taal-langue'!$B$2="Nederlands",'NL+FR'!$A$179,'NL+FR'!$B$179)</f>
        <v>Bestaat er binnen de onderneming een beleid omtrent psychosociale risico's op het werk?</v>
      </c>
      <c r="E40" s="136"/>
      <c r="F40" s="27"/>
      <c r="G40" s="147"/>
      <c r="H40" s="158"/>
    </row>
    <row r="41" spans="1:8" ht="39.950000000000003" customHeight="1" x14ac:dyDescent="0.2">
      <c r="A41" s="115"/>
      <c r="B41" s="115"/>
      <c r="C41" s="141"/>
      <c r="D41" s="3" t="str">
        <f>IF('Info + taal-langue'!$B$2="Nederlands",'NL+FR'!$A$180,'NL+FR'!$B$180)</f>
        <v>Er bestaat zo’n beleid, waaraan concrete acties gekoppeld zijn: 0</v>
      </c>
      <c r="E41" s="136"/>
      <c r="F41" s="107">
        <v>0</v>
      </c>
      <c r="G41" s="147"/>
      <c r="H41" s="158"/>
    </row>
    <row r="42" spans="1:8" ht="39.950000000000003" customHeight="1" x14ac:dyDescent="0.2">
      <c r="A42" s="115"/>
      <c r="B42" s="115"/>
      <c r="C42" s="141"/>
      <c r="D42" s="3" t="str">
        <f>IF('Info + taal-langue'!$B$2="Nederlands",'NL+FR'!$A$181,'NL+FR'!$B$181)</f>
        <v>Er bestaat zo’n beleid, doch deze blijft dode letter: 1</v>
      </c>
      <c r="E42" s="136"/>
      <c r="F42" s="107"/>
      <c r="G42" s="147"/>
      <c r="H42" s="158"/>
    </row>
    <row r="43" spans="1:8" ht="39.950000000000003" customHeight="1" x14ac:dyDescent="0.2">
      <c r="A43" s="115"/>
      <c r="B43" s="115"/>
      <c r="C43" s="141"/>
      <c r="D43" s="3" t="str">
        <f>IF('Info + taal-langue'!$B$2="Nederlands",'NL+FR'!$A$182,'NL+FR'!$B$182)</f>
        <v>Zo’n beleid bestaat niet in onze onderneming: 2</v>
      </c>
      <c r="E43" s="136"/>
      <c r="F43" s="107"/>
      <c r="G43" s="147"/>
      <c r="H43" s="158"/>
    </row>
    <row r="44" spans="1:8" ht="39.950000000000003" customHeight="1" x14ac:dyDescent="0.2">
      <c r="A44" s="115"/>
      <c r="B44" s="115"/>
      <c r="C44" s="141"/>
      <c r="D44" s="4" t="str">
        <f>IF('Info + taal-langue'!$B$2="Nederlands",'NL+FR'!$A$183,'NL+FR'!$B$183)</f>
        <v>Heeft de onderneming één of meerdere vertrouwenspersonen aangeduid?</v>
      </c>
      <c r="E44" s="136"/>
      <c r="F44" s="27"/>
      <c r="G44" s="147"/>
      <c r="H44" s="158"/>
    </row>
    <row r="45" spans="1:8" ht="39.950000000000003" customHeight="1" x14ac:dyDescent="0.2">
      <c r="A45" s="115"/>
      <c r="B45" s="115"/>
      <c r="C45" s="141"/>
      <c r="D45" s="3" t="str">
        <f>IF('Info + taal-langue'!$B$2="Nederlands",'NL+FR'!$A$184,'NL+FR'!$B$184)</f>
        <v>Ja. Deze personen zijn bekend bij de werknemers, en het is voor iedereen duidelijk wat hun rol is: 0</v>
      </c>
      <c r="E45" s="136"/>
      <c r="F45" s="107">
        <v>0</v>
      </c>
      <c r="G45" s="147"/>
      <c r="H45" s="158"/>
    </row>
    <row r="46" spans="1:8" ht="39.950000000000003" customHeight="1" x14ac:dyDescent="0.2">
      <c r="A46" s="115"/>
      <c r="B46" s="115"/>
      <c r="C46" s="141"/>
      <c r="D46" s="3" t="str">
        <f>IF('Info + taal-langue'!$B$2="Nederlands",'NL+FR'!$A$185,'NL+FR'!$B$185)</f>
        <v>Ja. Deze personen zijn evenwel weinig bekend bij de werknemers, en het is weinig duidelijk wat hun rol is: 1</v>
      </c>
      <c r="E46" s="136"/>
      <c r="F46" s="107"/>
      <c r="G46" s="147"/>
      <c r="H46" s="158"/>
    </row>
    <row r="47" spans="1:8" ht="39.950000000000003" customHeight="1" thickBot="1" x14ac:dyDescent="0.25">
      <c r="A47" s="116"/>
      <c r="B47" s="116"/>
      <c r="C47" s="142"/>
      <c r="D47" s="5" t="str">
        <f>IF('Info + taal-langue'!$B$2="Nederlands",'NL+FR'!$A$186,'NL+FR'!$B$186)</f>
        <v>Nee, er werden geen vertrouwenspersonen aangeduid: 2</v>
      </c>
      <c r="E47" s="137"/>
      <c r="F47" s="108"/>
      <c r="G47" s="148"/>
      <c r="H47" s="159"/>
    </row>
    <row r="48" spans="1:8" ht="60" customHeight="1" x14ac:dyDescent="0.2">
      <c r="A48" s="119" t="str">
        <f>IF('Info + taal-langue'!$B$2="Nederlands",'NL+FR'!$A$107,'NL+FR'!$B$107)</f>
        <v>5. Mogelijk schokkende gebeurtenissen voorgevallen op de arbeidsplaats en maatregelen die in dit verband werden genomen</v>
      </c>
      <c r="B48" s="119" t="str">
        <f>IF('Info + taal-langue'!$B$2="Nederlands",'NL+FR'!$A$120,'NL+FR'!$B$120)</f>
        <v>Aantal mogelijks schokkende gebeurtenissen waarbij één of meerdere werknemers betrokken waren</v>
      </c>
      <c r="C48" s="145">
        <f>'Data collection'!O18</f>
        <v>0</v>
      </c>
      <c r="D48" s="4" t="str">
        <f>IF('Info + taal-langue'!$B$2="Nederlands",'NL+FR'!$A$187,'NL+FR'!$B$187)</f>
        <v>In welke mate werden werknemers in de onderneming of afdeling / dienst / departement geconfronteerd met mogelijks schokkende gebeurtenissen in de loop van het voorgaande jaar, hetzij als getuige, hetzij als slachtoffer?</v>
      </c>
      <c r="E48" s="135" t="str">
        <f>IF('Info + taal-langue'!$B$2="Nederlands",'NL+FR'!$A$281,'NL+FR'!$B$281)</f>
        <v>Meer informatie</v>
      </c>
      <c r="F48" s="28"/>
      <c r="G48" s="146">
        <f>SUM(F49)</f>
        <v>0</v>
      </c>
      <c r="H48" s="155" t="str">
        <f>UPPER(IF('Info + taal-langue'!$B$2="Nederlands",'NL+FR'!$A$72,'NL+FR'!$B$72))</f>
        <v>5. SCHOKKENDE GEBEURTENISSEN</v>
      </c>
    </row>
    <row r="49" spans="1:8" ht="39.950000000000003" customHeight="1" x14ac:dyDescent="0.2">
      <c r="A49" s="115"/>
      <c r="B49" s="115"/>
      <c r="C49" s="141"/>
      <c r="D49" s="3" t="str">
        <f>IF('Info + taal-langue'!$B$2="Nederlands",'NL+FR'!$A$188,'NL+FR'!$B$188)</f>
        <v>Voor zover wij weten werden er geen werknemers geconfronteerd met een mogelijks schokkende gebeurtenis: 0</v>
      </c>
      <c r="E49" s="136"/>
      <c r="F49" s="107">
        <v>0</v>
      </c>
      <c r="G49" s="147"/>
      <c r="H49" s="156"/>
    </row>
    <row r="50" spans="1:8" ht="60" customHeight="1" x14ac:dyDescent="0.2">
      <c r="A50" s="115"/>
      <c r="B50" s="115"/>
      <c r="C50" s="141"/>
      <c r="D50" s="3" t="str">
        <f>IF('Info + taal-langue'!$B$2="Nederlands",'NL+FR'!$A$189,'NL+FR'!$B$189)</f>
        <v>Eén of meerdere werknemers werden blootgesteld aan een mogelijks schokkende gebeurtenis. De onderneming heeft hierop gepast gereageerd en gezorgd voor de nodige ondersteuning van de betrokken werknemer(s): 1</v>
      </c>
      <c r="E50" s="136"/>
      <c r="F50" s="107"/>
      <c r="G50" s="147"/>
      <c r="H50" s="156"/>
    </row>
    <row r="51" spans="1:8" ht="78" customHeight="1" thickBot="1" x14ac:dyDescent="0.25">
      <c r="A51" s="115"/>
      <c r="B51" s="115"/>
      <c r="C51" s="141"/>
      <c r="D51" s="55" t="str">
        <f>IF('Info + taal-langue'!$B$2="Nederlands",'NL+FR'!$A$190,'NL+FR'!$B$190)</f>
        <v>Eén of meerdere werknemers werden blootgesteld aan een mogelijks schokkende gebeurtenis. De onderneming heeft hier niet adequaat op gereageerd en vond het onnodig om te zorgen voor de nodige ondersteuning van de betrokken werknemer(s): 2</v>
      </c>
      <c r="E51" s="136"/>
      <c r="F51" s="108"/>
      <c r="G51" s="147"/>
      <c r="H51" s="156"/>
    </row>
    <row r="52" spans="1:8" ht="39.950000000000003" customHeight="1" x14ac:dyDescent="0.2">
      <c r="A52" s="119" t="str">
        <f>IF('Info + taal-langue'!$B$2="Nederlands",'NL+FR'!$A$108,'NL+FR'!$B$108)</f>
        <v>6. Emotionele incidenten</v>
      </c>
      <c r="B52" s="125" t="str">
        <f>IF('Info + taal-langue'!$B$2="Nederlands",'NL+FR'!$A$121,'NL+FR'!$B$121)</f>
        <v>Aantal emotionele uitbarstingen, huilbuien of woede-uitvallen op de arbeidsplaats, voor zover u bekend</v>
      </c>
      <c r="C52" s="145">
        <f>'Data collection'!O22</f>
        <v>0</v>
      </c>
      <c r="D52" s="4" t="str">
        <f>IF('Info + taal-langue'!$B$2="Nederlands",'NL+FR'!$A$191,'NL+FR'!$B$191)</f>
        <v>Hoe frequent kwamen dit soort emotionele incidenten voor gedurende het voorgaande jaar ?</v>
      </c>
      <c r="E52" s="135" t="str">
        <f>IF('Info + taal-langue'!$B$2="Nederlands",'NL+FR'!$A$281,'NL+FR'!$B$281)</f>
        <v>Meer informatie</v>
      </c>
      <c r="F52" s="28"/>
      <c r="G52" s="146">
        <f>SUM(F53)</f>
        <v>0</v>
      </c>
      <c r="H52" s="155" t="str">
        <f>UPPER(IF('Info + taal-langue'!$B$2="Nederlands",'NL+FR'!$A$108,'NL+FR'!$B$108))</f>
        <v>6. EMOTIONELE INCIDENTEN</v>
      </c>
    </row>
    <row r="53" spans="1:8" ht="36" customHeight="1" x14ac:dyDescent="0.2">
      <c r="A53" s="115"/>
      <c r="B53" s="126"/>
      <c r="C53" s="141"/>
      <c r="D53" s="3" t="str">
        <f>IF('Info + taal-langue'!$B$2="Nederlands",'NL+FR'!$A$192,'NL+FR'!$B$192)</f>
        <v>Zelden of nooit: 0</v>
      </c>
      <c r="E53" s="136"/>
      <c r="F53" s="107">
        <v>0</v>
      </c>
      <c r="G53" s="147"/>
      <c r="H53" s="156"/>
    </row>
    <row r="54" spans="1:8" ht="32.1" customHeight="1" x14ac:dyDescent="0.2">
      <c r="A54" s="115"/>
      <c r="B54" s="126"/>
      <c r="C54" s="141"/>
      <c r="D54" s="3" t="str">
        <f>IF('Info + taal-langue'!$B$2="Nederlands",'NL+FR'!$A$193,'NL+FR'!$B$193)</f>
        <v>Soms/van tijd tot tijd: 1</v>
      </c>
      <c r="E54" s="136"/>
      <c r="F54" s="107"/>
      <c r="G54" s="147"/>
      <c r="H54" s="156"/>
    </row>
    <row r="55" spans="1:8" ht="33.950000000000003" customHeight="1" x14ac:dyDescent="0.2">
      <c r="A55" s="115"/>
      <c r="B55" s="126"/>
      <c r="C55" s="141"/>
      <c r="D55" s="3" t="str">
        <f>IF('Info + taal-langue'!$B$2="Nederlands",'NL+FR'!$A$194,'NL+FR'!$B$194)</f>
        <v>Regelmatig: 2</v>
      </c>
      <c r="E55" s="136"/>
      <c r="F55" s="107"/>
      <c r="G55" s="147"/>
      <c r="H55" s="156"/>
    </row>
    <row r="56" spans="1:8" ht="32.1" customHeight="1" thickBot="1" x14ac:dyDescent="0.25">
      <c r="A56" s="115"/>
      <c r="B56" s="126"/>
      <c r="C56" s="141"/>
      <c r="D56" s="55" t="str">
        <f>IF('Info + taal-langue'!$B$2="Nederlands",'NL+FR'!$A$195,'NL+FR'!$B$195)</f>
        <v>Erg dikwijls: 3</v>
      </c>
      <c r="E56" s="136"/>
      <c r="F56" s="108"/>
      <c r="G56" s="147"/>
      <c r="H56" s="156"/>
    </row>
    <row r="57" spans="1:8" ht="39.950000000000003" customHeight="1" x14ac:dyDescent="0.2">
      <c r="A57" s="119" t="str">
        <f>IF('Info + taal-langue'!$B$2="Nederlands",'NL+FR'!$A$109,'NL+FR'!$B$109)</f>
        <v xml:space="preserve">7. Groepsconflicten </v>
      </c>
      <c r="B57" s="119" t="str">
        <f>IF('Info + taal-langue'!$B$2="Nederlands",'NL+FR'!$A$122,'NL+FR'!$B$122)</f>
        <v>Aantal groepsconflicten of conflicten tussen personen, voor zover u bekend</v>
      </c>
      <c r="C57" s="145">
        <f>'Data collection'!O25</f>
        <v>0</v>
      </c>
      <c r="D57" s="4" t="str">
        <f>IF('Info + taal-langue'!$B$2="Nederlands",'NL+FR'!$A$196,'NL+FR'!$B$196)</f>
        <v>Hoe frequent kwamen dergelijke conflicten voor gedurende het voorgaande jaar?</v>
      </c>
      <c r="E57" s="135" t="str">
        <f>IF('Info + taal-langue'!$B$2="Nederlands",'NL+FR'!$A$281,'NL+FR'!$B$281)</f>
        <v>Meer informatie</v>
      </c>
      <c r="F57" s="28"/>
      <c r="G57" s="149">
        <f>SUM(F58+F63)</f>
        <v>0</v>
      </c>
      <c r="H57" s="155" t="str">
        <f>UPPER(IF('Info + taal-langue'!$B$2="Nederlands",'NL+FR'!$A$109,'NL+FR'!$B$109))</f>
        <v xml:space="preserve">7. GROEPSCONFLICTEN </v>
      </c>
    </row>
    <row r="58" spans="1:8" ht="39.950000000000003" customHeight="1" x14ac:dyDescent="0.2">
      <c r="A58" s="115"/>
      <c r="B58" s="115"/>
      <c r="C58" s="141"/>
      <c r="D58" s="3" t="str">
        <f>IF('Info + taal-langue'!$B$2="Nederlands",'NL+FR'!$A$197,'NL+FR'!$B$197)</f>
        <v>Naar ons weten deed zich geen enkel conflict voor: 0</v>
      </c>
      <c r="E58" s="136"/>
      <c r="F58" s="107">
        <v>0</v>
      </c>
      <c r="G58" s="150"/>
      <c r="H58" s="156"/>
    </row>
    <row r="59" spans="1:8" ht="39.950000000000003" customHeight="1" x14ac:dyDescent="0.2">
      <c r="A59" s="115"/>
      <c r="B59" s="115"/>
      <c r="C59" s="141"/>
      <c r="D59" s="3" t="str">
        <f>IF('Info + taal-langue'!$B$2="Nederlands",'NL+FR'!$A$198,'NL+FR'!$B$198)</f>
        <v>Naar ons weten was er slechts sprake van enkele dergelijke conflicten: 1</v>
      </c>
      <c r="E59" s="136"/>
      <c r="F59" s="107"/>
      <c r="G59" s="150"/>
      <c r="H59" s="156"/>
    </row>
    <row r="60" spans="1:8" ht="39.950000000000003" customHeight="1" x14ac:dyDescent="0.2">
      <c r="A60" s="115"/>
      <c r="B60" s="115"/>
      <c r="C60" s="141"/>
      <c r="D60" s="3" t="str">
        <f>IF('Info + taal-langue'!$B$2="Nederlands",'NL+FR'!$A$199,'NL+FR'!$B$199)</f>
        <v>Dergelijke conflicten doen zich regelmatig voor, ongeveer elke maand: 2</v>
      </c>
      <c r="E60" s="136"/>
      <c r="F60" s="107"/>
      <c r="G60" s="150"/>
      <c r="H60" s="156"/>
    </row>
    <row r="61" spans="1:8" ht="39.950000000000003" customHeight="1" x14ac:dyDescent="0.2">
      <c r="A61" s="115"/>
      <c r="B61" s="115"/>
      <c r="C61" s="141"/>
      <c r="D61" s="3" t="str">
        <f>IF('Info + taal-langue'!$B$2="Nederlands",'NL+FR'!$A$200,'NL+FR'!$B$200)</f>
        <v>Dergelijke conflicten doen zich wekelijks of meerdere keren per week voor: 3</v>
      </c>
      <c r="E61" s="136"/>
      <c r="F61" s="107"/>
      <c r="G61" s="150"/>
      <c r="H61" s="156"/>
    </row>
    <row r="62" spans="1:8" ht="39.950000000000003" customHeight="1" x14ac:dyDescent="0.2">
      <c r="A62" s="115"/>
      <c r="B62" s="115"/>
      <c r="C62" s="141"/>
      <c r="D62" s="4" t="str">
        <f>IF('Info + taal-langue'!$B$2="Nederlands",'NL+FR'!$A$201,'NL+FR'!$B$201)</f>
        <v>Hoe zou u het belang (de ernst) van dergelijke conflicten inschatten?</v>
      </c>
      <c r="E62" s="136"/>
      <c r="F62" s="27"/>
      <c r="G62" s="150"/>
      <c r="H62" s="156"/>
    </row>
    <row r="63" spans="1:8" ht="39.950000000000003" customHeight="1" x14ac:dyDescent="0.2">
      <c r="A63" s="115"/>
      <c r="B63" s="115"/>
      <c r="C63" s="141"/>
      <c r="D63" s="3" t="str">
        <f>IF('Info + taal-langue'!$B$2="Nederlands",'NL+FR'!$A$202,'NL+FR'!$B$202)</f>
        <v>Naar ons weten deed zich geen enkel conflict voor: 0</v>
      </c>
      <c r="E63" s="136"/>
      <c r="F63" s="107">
        <v>0</v>
      </c>
      <c r="G63" s="150"/>
      <c r="H63" s="156"/>
    </row>
    <row r="64" spans="1:8" ht="39.950000000000003" customHeight="1" x14ac:dyDescent="0.2">
      <c r="A64" s="115"/>
      <c r="B64" s="115"/>
      <c r="C64" s="141"/>
      <c r="D64" s="3" t="str">
        <f>IF('Info + taal-langue'!$B$2="Nederlands",'NL+FR'!$A$203,'NL+FR'!$B$203)</f>
        <v>In het algemeen worden dergelijke conflicten snel opgelost en hebben zij geen of weinig invloed op het werk: 1</v>
      </c>
      <c r="E64" s="136"/>
      <c r="F64" s="107"/>
      <c r="G64" s="150"/>
      <c r="H64" s="156"/>
    </row>
    <row r="65" spans="1:8" ht="47.1" customHeight="1" thickBot="1" x14ac:dyDescent="0.25">
      <c r="A65" s="116"/>
      <c r="B65" s="116"/>
      <c r="C65" s="142"/>
      <c r="D65" s="5" t="str">
        <f>IF('Info + taal-langue'!$B$2="Nederlands",'NL+FR'!$A$204,'NL+FR'!$B$204)</f>
        <v>Meerdere conflicten hebben een belangrijke invloed gehad op het werk en/of hebben nogal wat tijd gevergd om opgelost te
geraken: 2</v>
      </c>
      <c r="E65" s="137"/>
      <c r="F65" s="108"/>
      <c r="G65" s="151"/>
      <c r="H65" s="157"/>
    </row>
    <row r="66" spans="1:8" ht="39.950000000000003" customHeight="1" x14ac:dyDescent="0.2">
      <c r="A66" s="119" t="str">
        <f>IF('Info + taal-langue'!$B$2="Nederlands",'NL+FR'!$A$110,'NL+FR'!$B$110)</f>
        <v>8. Ongewenst gedrag door derden</v>
      </c>
      <c r="B66" s="119" t="str">
        <f>IF('Info + taal-langue'!$B$2="Nederlands",'NL+FR'!$A$123,'NL+FR'!$B$123)</f>
        <v>Aantal incidenten uitgaande van derden (verbaal of fysiek geweld, of andere vormen van grensoverschrijdend gedrag vanwege personen van buiten de onderneming) waarvan de werknemers het slachtoffer zijn geworden</v>
      </c>
      <c r="C66" s="145">
        <f>'Data collection'!O28</f>
        <v>0</v>
      </c>
      <c r="D66" s="4" t="str">
        <f>IF('Info + taal-langue'!$B$2="Nederlands",'NL+FR'!$A$205,'NL+FR'!$B$205)</f>
        <v>Hoe frequent kwamen dergelijke incidenten voor gedurende het voorgaande jaar?</v>
      </c>
      <c r="E66" s="135" t="str">
        <f>IF('Info + taal-langue'!$B$2="Nederlands",'NL+FR'!$A$281,'NL+FR'!$B$281)</f>
        <v>Meer informatie</v>
      </c>
      <c r="F66" s="28"/>
      <c r="G66" s="146">
        <f>SUM(F67+F72)</f>
        <v>0</v>
      </c>
      <c r="H66" s="155" t="str">
        <f>UPPER(IF('Info + taal-langue'!$B$2="Nederlands",'NL+FR'!$A$110,'NL+FR'!$B$110))</f>
        <v>8. ONGEWENST GEDRAG DOOR DERDEN</v>
      </c>
    </row>
    <row r="67" spans="1:8" ht="39.950000000000003" customHeight="1" x14ac:dyDescent="0.2">
      <c r="A67" s="115"/>
      <c r="B67" s="115"/>
      <c r="C67" s="141"/>
      <c r="D67" s="3" t="str">
        <f>IF('Info + taal-langue'!$B$2="Nederlands",'NL+FR'!$A$206,'NL+FR'!$B$206)</f>
        <v>Zelden of nooit: 0</v>
      </c>
      <c r="E67" s="136"/>
      <c r="F67" s="107">
        <v>0</v>
      </c>
      <c r="G67" s="147"/>
      <c r="H67" s="156"/>
    </row>
    <row r="68" spans="1:8" ht="39.950000000000003" customHeight="1" x14ac:dyDescent="0.2">
      <c r="A68" s="115"/>
      <c r="B68" s="115"/>
      <c r="C68" s="141"/>
      <c r="D68" s="3" t="str">
        <f>IF('Info + taal-langue'!$B$2="Nederlands",'NL+FR'!$A$207,'NL+FR'!$B$207)</f>
        <v>Soms/van tijd tot tijd: 1</v>
      </c>
      <c r="E68" s="136"/>
      <c r="F68" s="107"/>
      <c r="G68" s="147"/>
      <c r="H68" s="156"/>
    </row>
    <row r="69" spans="1:8" ht="39.950000000000003" customHeight="1" x14ac:dyDescent="0.2">
      <c r="A69" s="115"/>
      <c r="B69" s="115"/>
      <c r="C69" s="141"/>
      <c r="D69" s="3" t="str">
        <f>IF('Info + taal-langue'!$B$2="Nederlands",'NL+FR'!$A$208,'NL+FR'!$B$208)</f>
        <v>Regelmatig: 2</v>
      </c>
      <c r="E69" s="136"/>
      <c r="F69" s="107"/>
      <c r="G69" s="147"/>
      <c r="H69" s="156"/>
    </row>
    <row r="70" spans="1:8" ht="39.950000000000003" customHeight="1" x14ac:dyDescent="0.2">
      <c r="A70" s="115"/>
      <c r="B70" s="115"/>
      <c r="C70" s="141"/>
      <c r="D70" s="3" t="str">
        <f>IF('Info + taal-langue'!$B$2="Nederlands",'NL+FR'!$A$209,'NL+FR'!$B$209)</f>
        <v>Erg dikwijls: 3</v>
      </c>
      <c r="E70" s="136"/>
      <c r="F70" s="107"/>
      <c r="G70" s="147"/>
      <c r="H70" s="156"/>
    </row>
    <row r="71" spans="1:8" ht="39.950000000000003" customHeight="1" x14ac:dyDescent="0.2">
      <c r="A71" s="115"/>
      <c r="B71" s="115"/>
      <c r="C71" s="141"/>
      <c r="D71" s="4" t="str">
        <f>IF('Info + taal-langue'!$B$2="Nederlands",'NL+FR'!$A$210,'NL+FR'!$B$210)</f>
        <v>Hoe zou u het belang van dergelijke incidenten inschatten?</v>
      </c>
      <c r="E71" s="136"/>
      <c r="F71" s="27"/>
      <c r="G71" s="147"/>
      <c r="H71" s="156"/>
    </row>
    <row r="72" spans="1:8" ht="39.950000000000003" customHeight="1" x14ac:dyDescent="0.2">
      <c r="A72" s="115"/>
      <c r="B72" s="115"/>
      <c r="C72" s="141"/>
      <c r="D72" s="3" t="str">
        <f>IF('Info + taal-langue'!$B$2="Nederlands",'NL+FR'!$A$211,'NL+FR'!$B$211)</f>
        <v>Naar ons weten deed zich geen enkel dergelijk incident voor: 0</v>
      </c>
      <c r="E72" s="136"/>
      <c r="F72" s="107">
        <v>0</v>
      </c>
      <c r="G72" s="147"/>
      <c r="H72" s="156"/>
    </row>
    <row r="73" spans="1:8" ht="39.950000000000003" customHeight="1" x14ac:dyDescent="0.2">
      <c r="A73" s="115"/>
      <c r="B73" s="115"/>
      <c r="C73" s="141"/>
      <c r="D73" s="3" t="str">
        <f>IF('Info + taal-langue'!$B$2="Nederlands",'NL+FR'!$A$212,'NL+FR'!$B$212)</f>
        <v>De meeste van dergelijke incidenten waren onschuldig: 1</v>
      </c>
      <c r="E73" s="136"/>
      <c r="F73" s="107"/>
      <c r="G73" s="147"/>
      <c r="H73" s="156"/>
    </row>
    <row r="74" spans="1:8" ht="39.950000000000003" customHeight="1" x14ac:dyDescent="0.2">
      <c r="A74" s="115"/>
      <c r="B74" s="115"/>
      <c r="C74" s="141"/>
      <c r="D74" s="3" t="str">
        <f>IF('Info + taal-langue'!$B$2="Nederlands",'NL+FR'!$A$213,'NL+FR'!$B$213)</f>
        <v>Meerdere van dergelijke incidenten kunnen beschouwd worden als ernstig: 2</v>
      </c>
      <c r="E74" s="136"/>
      <c r="F74" s="107"/>
      <c r="G74" s="147"/>
      <c r="H74" s="156"/>
    </row>
    <row r="75" spans="1:8" ht="39.950000000000003" customHeight="1" thickBot="1" x14ac:dyDescent="0.25">
      <c r="A75" s="116"/>
      <c r="B75" s="116"/>
      <c r="C75" s="142"/>
      <c r="D75" s="5" t="str">
        <f>IF('Info + taal-langue'!$B$2="Nederlands",'NL+FR'!$A$214,'NL+FR'!$B$214)</f>
        <v>Dergelijke incidenten zijn regelmatig van een ernstige aard: 3</v>
      </c>
      <c r="E75" s="137"/>
      <c r="F75" s="108"/>
      <c r="G75" s="148"/>
      <c r="H75" s="157"/>
    </row>
    <row r="76" spans="1:8" ht="56.1" customHeight="1" x14ac:dyDescent="0.2">
      <c r="A76" s="119" t="str">
        <f>IF('Info + taal-langue'!$B$2="Nederlands",'NL+FR'!$A$111,'NL+FR'!$B$111)</f>
        <v>9. Musculoskeletale aandoeningen (MSA: rugpijn, tendinitis, …)</v>
      </c>
      <c r="B76" s="120" t="str">
        <f>IF('Info + taal-langue'!$B$2="Nederlands",'NL+FR'!$A$124,'NL+FR'!$B$124)</f>
        <v>Raming van het aantal personen dat te kampen heeft met musculoskeletale aandoeningen</v>
      </c>
      <c r="C76" s="145">
        <f>'Data collection'!O33</f>
        <v>0</v>
      </c>
      <c r="D76" s="4" t="str">
        <f>IF('Info + taal-langue'!$B$2="Nederlands",'NL+FR'!$A$215,'NL+FR'!$B$215)</f>
        <v>Zijn er, voor zover u weet, momenteel in uw onderneming of afdeling / dienst / departement werknemers die te kampen hebben met musculoskeletale aandoeningen?</v>
      </c>
      <c r="E76" s="135" t="str">
        <f>IF('Info + taal-langue'!$B$2="Nederlands",'NL+FR'!$A$281,'NL+FR'!$B$281)</f>
        <v>Meer informatie</v>
      </c>
      <c r="F76" s="28"/>
      <c r="G76" s="146">
        <f>SUM(F77+F81)</f>
        <v>0</v>
      </c>
      <c r="H76" s="155" t="str">
        <f>IF('Info + taal-langue'!$B$2="Nederlands",'NL+FR'!$A$130,'NL+FR'!$B$130)</f>
        <v>9. MSA</v>
      </c>
    </row>
    <row r="77" spans="1:8" ht="39.950000000000003" customHeight="1" x14ac:dyDescent="0.2">
      <c r="A77" s="115"/>
      <c r="B77" s="112"/>
      <c r="C77" s="141"/>
      <c r="D77" s="3" t="str">
        <f>IF('Info + taal-langue'!$B$2="Nederlands",'NL+FR'!$A$216,'NL+FR'!$B$216)</f>
        <v>Geen enkele werknemer lijkt hiermee te maken te hebben: 0</v>
      </c>
      <c r="E77" s="136"/>
      <c r="F77" s="107">
        <v>0</v>
      </c>
      <c r="G77" s="147"/>
      <c r="H77" s="156"/>
    </row>
    <row r="78" spans="1:8" ht="39.950000000000003" customHeight="1" x14ac:dyDescent="0.2">
      <c r="A78" s="115"/>
      <c r="B78" s="112"/>
      <c r="C78" s="141"/>
      <c r="D78" s="3" t="str">
        <f>IF('Info + taal-langue'!$B$2="Nederlands",'NL+FR'!$A$217,'NL+FR'!$B$217)</f>
        <v>Enkele werknemers hebben last van musculoskeletale aandoeningen: 1</v>
      </c>
      <c r="E78" s="136"/>
      <c r="F78" s="107"/>
      <c r="G78" s="147"/>
      <c r="H78" s="156"/>
    </row>
    <row r="79" spans="1:8" ht="39.950000000000003" customHeight="1" x14ac:dyDescent="0.2">
      <c r="A79" s="115"/>
      <c r="B79" s="112"/>
      <c r="C79" s="141"/>
      <c r="D79" s="3" t="str">
        <f>IF('Info + taal-langue'!$B$2="Nederlands",'NL+FR'!$A$218,'NL+FR'!$B$218)</f>
        <v>Nogal wat werknemers hebben last van musculoskeletale aandoeningen: 2</v>
      </c>
      <c r="E79" s="136"/>
      <c r="F79" s="107"/>
      <c r="G79" s="147"/>
      <c r="H79" s="156"/>
    </row>
    <row r="80" spans="1:8" ht="39.950000000000003" customHeight="1" x14ac:dyDescent="0.2">
      <c r="A80" s="115"/>
      <c r="B80" s="112"/>
      <c r="C80" s="141"/>
      <c r="D80" s="4" t="str">
        <f>IF('Info + taal-langue'!$B$2="Nederlands",'NL+FR'!$A$219,'NL+FR'!$B$219)</f>
        <v>Hoe beoordeelt u het aantal musculoskeletale aandoeningen in uw onderneming of afdeling / dienst / departement, gegeven haar kenmerken en de sector waarin u actief bent?</v>
      </c>
      <c r="E80" s="136"/>
      <c r="F80" s="27"/>
      <c r="G80" s="147"/>
      <c r="H80" s="156"/>
    </row>
    <row r="81" spans="1:8" ht="39.950000000000003" customHeight="1" x14ac:dyDescent="0.2">
      <c r="A81" s="115"/>
      <c r="B81" s="112"/>
      <c r="C81" s="141"/>
      <c r="D81" s="3" t="str">
        <f>IF('Info + taal-langue'!$B$2="Nederlands",'NL+FR'!$A$220,'NL+FR'!$B$220)</f>
        <v>Wij vinden het aantal gunstig: 0</v>
      </c>
      <c r="E81" s="136"/>
      <c r="F81" s="107">
        <v>0</v>
      </c>
      <c r="G81" s="147"/>
      <c r="H81" s="156"/>
    </row>
    <row r="82" spans="1:8" ht="39.950000000000003" customHeight="1" x14ac:dyDescent="0.2">
      <c r="A82" s="115"/>
      <c r="B82" s="112"/>
      <c r="C82" s="141"/>
      <c r="D82" s="3" t="str">
        <f>IF('Info + taal-langue'!$B$2="Nederlands",'NL+FR'!$A$221,'NL+FR'!$B$221)</f>
        <v>Wij beschouwen het aantal als normaal/aanvaardbaar: 1</v>
      </c>
      <c r="E82" s="136"/>
      <c r="F82" s="107"/>
      <c r="G82" s="147"/>
      <c r="H82" s="156"/>
    </row>
    <row r="83" spans="1:8" ht="39.950000000000003" customHeight="1" thickBot="1" x14ac:dyDescent="0.25">
      <c r="A83" s="116"/>
      <c r="B83" s="113"/>
      <c r="C83" s="142"/>
      <c r="D83" s="5" t="str">
        <f>IF('Info + taal-langue'!$B$2="Nederlands",'NL+FR'!$A$222,'NL+FR'!$B$222)</f>
        <v>Wij vinden het aantal ongunstig: 2</v>
      </c>
      <c r="E83" s="137"/>
      <c r="F83" s="108"/>
      <c r="G83" s="148"/>
      <c r="H83" s="157"/>
    </row>
    <row r="84" spans="1:8" ht="105" customHeight="1" x14ac:dyDescent="0.2">
      <c r="A84" s="119" t="str">
        <f>IF('Info + taal-langue'!$B$2="Nederlands",'NL+FR'!$A$131,'NL+FR'!$B$131)</f>
        <v>10. Respect voor diversiteit in de onderneming</v>
      </c>
      <c r="B84" s="152"/>
      <c r="C84" s="4"/>
      <c r="D84" s="4" t="str">
        <f>IF('Info + taal-langue'!$B$2="Nederlands",'NL+FR'!$A$223,'NL+FR'!$B$223)</f>
        <v>Hebt u er weet van dat werknemers verschillend behandeld worden om reden van persoonskenmerken (ras, huidskleur, afkomst van de persoon, nationale of etnische oorsprong, nationaliteit, geslacht, seksuele geaardheid, burgerlijke stand, geboorte, leeftijd, rijkdom, religieuze of filosofische overtuiging, huidige of toekomstige gezondheidstoestand, handicap, taal, politieke overtuiging, fysieke dan wel genetische kenmerken of sociale afkomst)?</v>
      </c>
      <c r="E84" s="135" t="str">
        <f>IF('Info + taal-langue'!$B$2="Nederlands",'NL+FR'!$A$281,'NL+FR'!$B$281)</f>
        <v>Meer informatie</v>
      </c>
      <c r="F84" s="28"/>
      <c r="G84" s="146">
        <f>SUM(F85+F89)</f>
        <v>0</v>
      </c>
      <c r="H84" s="155" t="str">
        <f>IF('Info + taal-langue'!$B$2="Nederlands",'NL+FR'!$A$137,'NL+FR'!$B$137)</f>
        <v>10. DIVERSITEIT</v>
      </c>
    </row>
    <row r="85" spans="1:8" ht="39.950000000000003" customHeight="1" x14ac:dyDescent="0.2">
      <c r="A85" s="115"/>
      <c r="B85" s="153"/>
      <c r="C85" s="4"/>
      <c r="D85" s="3" t="str">
        <f>IF('Info + taal-langue'!$B$2="Nederlands",'NL+FR'!$A$224,'NL+FR'!$B$224)</f>
        <v>Naar ons weten wordt elke werknemer op dezelfde manier behandeld: 0</v>
      </c>
      <c r="E85" s="136"/>
      <c r="F85" s="107">
        <v>0</v>
      </c>
      <c r="G85" s="147"/>
      <c r="H85" s="156"/>
    </row>
    <row r="86" spans="1:8" ht="60" customHeight="1" x14ac:dyDescent="0.2">
      <c r="A86" s="115"/>
      <c r="B86" s="153"/>
      <c r="C86" s="4"/>
      <c r="D86" s="3" t="str">
        <f>IF('Info + taal-langue'!$B$2="Nederlands",'NL+FR'!$A$225,'NL+FR'!$B$225)</f>
        <v>Wij zijn er niet zeker van dat elke werknemer met een minder courante godsdienstige overtuiging, van een andere seksuele geaardheid, van vreemde afkomst, … in de praktijk altijd op dezelfde manier wordt behandeld als de andere collega’s: 1</v>
      </c>
      <c r="E86" s="136"/>
      <c r="F86" s="107"/>
      <c r="G86" s="147"/>
      <c r="H86" s="156"/>
    </row>
    <row r="87" spans="1:8" ht="62.1" customHeight="1" x14ac:dyDescent="0.2">
      <c r="A87" s="115"/>
      <c r="B87" s="153"/>
      <c r="C87" s="4"/>
      <c r="D87" s="3" t="str">
        <f>IF('Info + taal-langue'!$B$2="Nederlands",'NL+FR'!$A$226,'NL+FR'!$B$226)</f>
        <v>De onderneming of afdeling / dienst / departement maakt wel degelijk een onderscheid tussen werknemers op grond van kenmerken die niets te maken hebben met de arbeidsprestaties: 2</v>
      </c>
      <c r="E87" s="136"/>
      <c r="F87" s="107"/>
      <c r="G87" s="147"/>
      <c r="H87" s="156"/>
    </row>
    <row r="88" spans="1:8" ht="39.950000000000003" customHeight="1" x14ac:dyDescent="0.2">
      <c r="A88" s="115"/>
      <c r="B88" s="153"/>
      <c r="C88" s="4"/>
      <c r="D88" s="4" t="str">
        <f>IF('Info + taal-langue'!$B$2="Nederlands",'NL+FR'!$A$227,'NL+FR'!$B$227)</f>
        <v>Zaten er tussen de formele en informele verzoeken tot interventie die in de loop van het voorgaande jaar werden geformuleerd klachten die verwezen naar discriminatie?</v>
      </c>
      <c r="E88" s="136"/>
      <c r="F88" s="27"/>
      <c r="G88" s="147"/>
      <c r="H88" s="156"/>
    </row>
    <row r="89" spans="1:8" ht="39.950000000000003" customHeight="1" x14ac:dyDescent="0.2">
      <c r="A89" s="115"/>
      <c r="B89" s="153"/>
      <c r="C89" s="4"/>
      <c r="D89" s="3" t="str">
        <f>IF('Info + taal-langue'!$B$2="Nederlands",'NL+FR'!$A$228,'NL+FR'!$B$228)</f>
        <v>Neen: 0</v>
      </c>
      <c r="E89" s="136"/>
      <c r="F89" s="107">
        <v>0</v>
      </c>
      <c r="G89" s="147"/>
      <c r="H89" s="156"/>
    </row>
    <row r="90" spans="1:8" ht="39.950000000000003" customHeight="1" thickBot="1" x14ac:dyDescent="0.25">
      <c r="A90" s="116"/>
      <c r="B90" s="154"/>
      <c r="C90" s="6"/>
      <c r="D90" s="5" t="str">
        <f>IF('Info + taal-langue'!$B$2="Nederlands",'NL+FR'!$A$229,'NL+FR'!$B$229)</f>
        <v>Ja: 1</v>
      </c>
      <c r="E90" s="137"/>
      <c r="F90" s="108"/>
      <c r="G90" s="148"/>
      <c r="H90" s="157"/>
    </row>
    <row r="91" spans="1:8" ht="39.950000000000003" customHeight="1" x14ac:dyDescent="0.2">
      <c r="A91" s="119" t="str">
        <f>IF('Info + taal-langue'!$B$2="Nederlands",'NL+FR'!$A$132,'NL+FR'!$B$132)</f>
        <v>11. Functioneringsproblemen ten gevolge van middelengebruik op de werkvloer en maatregelen die in dit verband werden genomen</v>
      </c>
      <c r="B91" s="152"/>
      <c r="C91" s="4"/>
      <c r="D91" s="4" t="str">
        <f>IF('Info + taal-langue'!$B$2="Nederlands",'NL+FR'!$A$230,'NL+FR'!$B$230)</f>
        <v>Heeft uw onderneming of afdeling / dienst / departement in de loop van het voorgaande jaar te maken gehad met problemen inzake het gebruik van alcohol, drugs, medicatie, … bij het personeel?</v>
      </c>
      <c r="E91" s="135" t="str">
        <f>IF('Info + taal-langue'!$B$2="Nederlands",'NL+FR'!$A$281,'NL+FR'!$B$281)</f>
        <v>Meer informatie</v>
      </c>
      <c r="F91" s="28"/>
      <c r="G91" s="146">
        <f>SUM(F92+F96)</f>
        <v>0</v>
      </c>
      <c r="H91" s="155" t="str">
        <f>IF('Info + taal-langue'!$B$2="Nederlands",'NL+FR'!$A$138,'NL+FR'!$B$138)</f>
        <v>11. VERSLAVING</v>
      </c>
    </row>
    <row r="92" spans="1:8" ht="39.950000000000003" customHeight="1" x14ac:dyDescent="0.2">
      <c r="A92" s="115"/>
      <c r="B92" s="153"/>
      <c r="C92" s="4"/>
      <c r="D92" s="3" t="str">
        <f>IF('Info + taal-langue'!$B$2="Nederlands",'NL+FR'!$A$231,'NL+FR'!$B$231)</f>
        <v>De onderneming of afdeling / dienst / departement heeft hier geen problemen mee gehad: 0</v>
      </c>
      <c r="E92" s="136"/>
      <c r="F92" s="107">
        <v>0</v>
      </c>
      <c r="G92" s="147"/>
      <c r="H92" s="156"/>
    </row>
    <row r="93" spans="1:8" ht="39.950000000000003" customHeight="1" x14ac:dyDescent="0.2">
      <c r="A93" s="115"/>
      <c r="B93" s="153"/>
      <c r="C93" s="4"/>
      <c r="D93" s="3" t="str">
        <f>IF('Info + taal-langue'!$B$2="Nederlands",'NL+FR'!$A$232,'NL+FR'!$B$232)</f>
        <v>De onderneming of afdeling / dienst / departement heeft hiertegen enkele malen moeten optreden: 1</v>
      </c>
      <c r="E93" s="136"/>
      <c r="F93" s="107"/>
      <c r="G93" s="147"/>
      <c r="H93" s="156"/>
    </row>
    <row r="94" spans="1:8" ht="39.950000000000003" customHeight="1" x14ac:dyDescent="0.2">
      <c r="A94" s="115"/>
      <c r="B94" s="153"/>
      <c r="C94" s="4"/>
      <c r="D94" s="3" t="str">
        <f>IF('Info + taal-langue'!$B$2="Nederlands",'NL+FR'!$A$233,'NL+FR'!$B$233)</f>
        <v>De onderneming of afdeling / dienst / departement werd regelmatig geconfronteerd met deze problematiek: 2</v>
      </c>
      <c r="E94" s="136"/>
      <c r="F94" s="107"/>
      <c r="G94" s="147"/>
      <c r="H94" s="156"/>
    </row>
    <row r="95" spans="1:8" ht="39.950000000000003" customHeight="1" x14ac:dyDescent="0.2">
      <c r="A95" s="115"/>
      <c r="B95" s="153"/>
      <c r="C95" s="4"/>
      <c r="D95" s="4" t="str">
        <f>IF('Info + taal-langue'!$B$2="Nederlands",'NL+FR'!$A$234,'NL+FR'!$B$234)</f>
        <v>Houdt de onderneming rekening met het bestaan van een mogelijke problematiek van middelenmisbruik (alcohol, drugs, medicatie, …) bij het personeel?</v>
      </c>
      <c r="E95" s="136"/>
      <c r="F95" s="27"/>
      <c r="G95" s="147"/>
      <c r="H95" s="156"/>
    </row>
    <row r="96" spans="1:8" ht="39.950000000000003" customHeight="1" x14ac:dyDescent="0.2">
      <c r="A96" s="115"/>
      <c r="B96" s="153"/>
      <c r="C96" s="4"/>
      <c r="D96" s="3" t="str">
        <f>IF('Info + taal-langue'!$B$2="Nederlands",'NL+FR'!$A$235,'NL+FR'!$B$235)</f>
        <v>Er zijn maatregelen (intern beleid alcohol en andere drugs) voorzien voor het geval zich een dergelijk probleem zou voordoen: 0</v>
      </c>
      <c r="E96" s="136"/>
      <c r="F96" s="107">
        <v>0</v>
      </c>
      <c r="G96" s="147"/>
      <c r="H96" s="156"/>
    </row>
    <row r="97" spans="1:8" ht="39.950000000000003" customHeight="1" x14ac:dyDescent="0.2">
      <c r="A97" s="115"/>
      <c r="B97" s="153"/>
      <c r="C97" s="4"/>
      <c r="D97" s="3" t="str">
        <f>IF('Info + taal-langue'!$B$2="Nederlands",'NL+FR'!$A$236,'NL+FR'!$B$236)</f>
        <v>Hoewel er maatregelen voorzien zijn, wordt in het algemeen niet opgetreden wanneer het zou nodig zijn: 1</v>
      </c>
      <c r="E97" s="136"/>
      <c r="F97" s="107"/>
      <c r="G97" s="147"/>
      <c r="H97" s="156"/>
    </row>
    <row r="98" spans="1:8" ht="50.1" customHeight="1" thickBot="1" x14ac:dyDescent="0.25">
      <c r="A98" s="116"/>
      <c r="B98" s="154"/>
      <c r="C98" s="6"/>
      <c r="D98" s="5" t="str">
        <f>IF('Info + taal-langue'!$B$2="Nederlands",'NL+FR'!$A$237,'NL+FR'!$B$237)</f>
        <v>Naar ons weten bestaan er geen maatregelen voor het geval een werknemer zou te kampen hebben met een verslavingsprobleem: 2</v>
      </c>
      <c r="E98" s="137"/>
      <c r="F98" s="108"/>
      <c r="G98" s="148"/>
      <c r="H98" s="157"/>
    </row>
    <row r="99" spans="1:8" ht="42.95" customHeight="1" x14ac:dyDescent="0.2">
      <c r="A99" s="119" t="str">
        <f>IF('Info + taal-langue'!$B$2="Nederlands",'NL+FR'!$A$133,'NL+FR'!$B$133)</f>
        <v>12. Functioneren van de preventiedienst of van de persoon/personen met een opdracht op het vlak van de werkgebonden 
psychosociale risico’s</v>
      </c>
      <c r="B99" s="152"/>
      <c r="C99" s="4"/>
      <c r="D99" s="67" t="str">
        <f>IF('Info + taal-langue'!$B$2="Nederlands",'NL+FR'!$A$238,'NL+FR'!$B$238)</f>
        <v>Wordt de problematiek van de psychosociale belasting van de werknemers aangepakt via concrete acties op het terrein die ingekaderd zijn in een lange-termijnbeleid?</v>
      </c>
      <c r="E99" s="132" t="str">
        <f>IF('Info + taal-langue'!$B$2="Nederlands",'NL+FR'!$A$281,'NL+FR'!$B$281)</f>
        <v>Meer informatie</v>
      </c>
      <c r="F99" s="28"/>
      <c r="G99" s="146">
        <f>SUM(F100)</f>
        <v>0</v>
      </c>
      <c r="H99" s="155" t="str">
        <f>IF('Info + taal-langue'!$B$2="Nederlands",'NL+FR'!$A$140,'NL+FR'!$B$140)</f>
        <v>13. PREVENTIEDIENST PSY</v>
      </c>
    </row>
    <row r="100" spans="1:8" ht="48.95" customHeight="1" x14ac:dyDescent="0.2">
      <c r="A100" s="115"/>
      <c r="B100" s="153"/>
      <c r="C100" s="4"/>
      <c r="D100" s="33" t="str">
        <f>IF('Info + taal-langue'!$B$2="Nederlands",'NL+FR'!$A$239,'NL+FR'!$B$239)</f>
        <v>Er is één persoon of dienst die verantwoordelijk is voor deze problematiek. Deze wordt ondersteund door een werkgroep die 
acties op lange termijn aanstuurt: 0</v>
      </c>
      <c r="E100" s="133"/>
      <c r="F100" s="107">
        <v>0</v>
      </c>
      <c r="G100" s="147"/>
      <c r="H100" s="156"/>
    </row>
    <row r="101" spans="1:8" ht="39.950000000000003" customHeight="1" x14ac:dyDescent="0.2">
      <c r="A101" s="115"/>
      <c r="B101" s="153"/>
      <c r="C101" s="4"/>
      <c r="D101" s="33" t="str">
        <f>IF('Info + taal-langue'!$B$2="Nederlands",'NL+FR'!$A$240,'NL+FR'!$B$240)</f>
        <v>Er is één persoon of dienst die verantwoordelijk is voor deze problematiek; deze onderneemt regelmatig acties op dit vlak: 1</v>
      </c>
      <c r="E101" s="133"/>
      <c r="F101" s="107"/>
      <c r="G101" s="147"/>
      <c r="H101" s="156"/>
    </row>
    <row r="102" spans="1:8" ht="39.950000000000003" customHeight="1" x14ac:dyDescent="0.2">
      <c r="A102" s="115"/>
      <c r="B102" s="153"/>
      <c r="C102" s="4"/>
      <c r="D102" s="33" t="str">
        <f>IF('Info + taal-langue'!$B$2="Nederlands",'NL+FR'!$A$241,'NL+FR'!$B$241)</f>
        <v>Eén of meerdere personen zijn daar regelmatig mee bezig, maar tot nog toe heeft dat niet geleid tot acties op de langere termijn: 2</v>
      </c>
      <c r="E102" s="133"/>
      <c r="F102" s="107"/>
      <c r="G102" s="147"/>
      <c r="H102" s="156"/>
    </row>
    <row r="103" spans="1:8" ht="42" customHeight="1" x14ac:dyDescent="0.2">
      <c r="A103" s="115"/>
      <c r="B103" s="153"/>
      <c r="C103" s="4"/>
      <c r="D103" s="33" t="str">
        <f>IF('Info + taal-langue'!$B$2="Nederlands",'NL+FR'!$A$242,'NL+FR'!$B$242)</f>
        <v>Meerdere personen zijn daar soms wel mee bezig maar het gebeurt allemaal weinig gecoördineerd en resultaatsgericht: 3</v>
      </c>
      <c r="E103" s="133"/>
      <c r="F103" s="107"/>
      <c r="G103" s="147"/>
      <c r="H103" s="156"/>
    </row>
    <row r="104" spans="1:8" ht="39.950000000000003" customHeight="1" thickBot="1" x14ac:dyDescent="0.25">
      <c r="A104" s="116"/>
      <c r="B104" s="154"/>
      <c r="C104" s="6"/>
      <c r="D104" s="60" t="str">
        <f>IF('Info + taal-langue'!$B$2="Nederlands",'NL+FR'!$A$243,'NL+FR'!$B$243)</f>
        <v>Niemand houdt zich hiermee duidelijk bezig: 4</v>
      </c>
      <c r="E104" s="134"/>
      <c r="F104" s="108"/>
      <c r="G104" s="148"/>
      <c r="H104" s="157"/>
    </row>
    <row r="105" spans="1:8" ht="80.099999999999994" customHeight="1" x14ac:dyDescent="0.2">
      <c r="A105" s="119" t="str">
        <f>IF('Info + taal-langue'!$B$2="Nederlands",'NL+FR'!$A$134,'NL+FR'!$B$134)</f>
        <v>13. Sociaal overleg rond de psychosociale risico’s</v>
      </c>
      <c r="B105" s="152"/>
      <c r="C105" s="4"/>
      <c r="D105" s="4" t="str">
        <f>IF('Info + taal-langue'!$B$2="Nederlands",'NL+FR'!$A$244,'NL+FR'!$B$244)</f>
        <v>In welke mate worden de psychosociale risico’s en de maatregelen die op dit vlak worden overwogen besproken in de schoot van de vergaderingen van het CPBW, de ondernemingsraad of de syndicale delegatie? Indien geen van deze drie instanties bestaan: in welke mate komt deze problematiek aan bod in de diverse vergaderingen met de werknemers?</v>
      </c>
      <c r="E105" s="135" t="str">
        <f>IF('Info + taal-langue'!$B$2="Nederlands",'NL+FR'!$A$281,'NL+FR'!$B$281)</f>
        <v>Meer informatie</v>
      </c>
      <c r="F105" s="28"/>
      <c r="G105" s="146">
        <f>SUM(F106,F110)</f>
        <v>0</v>
      </c>
      <c r="H105" s="155" t="str">
        <f>IF('Info + taal-langue'!$B$2="Nederlands",'NL+FR'!$A$139,'NL+FR'!$B$139)</f>
        <v>12. SOCIAAL OVERLEG PSY</v>
      </c>
    </row>
    <row r="106" spans="1:8" ht="39.950000000000003" customHeight="1" x14ac:dyDescent="0.2">
      <c r="A106" s="115"/>
      <c r="B106" s="153"/>
      <c r="C106" s="4"/>
      <c r="D106" s="3" t="str">
        <f>IF('Info + taal-langue'!$B$2="Nederlands",'NL+FR'!$A$245,'NL+FR'!$B$245)</f>
        <v>Regelmatig: 0</v>
      </c>
      <c r="E106" s="136"/>
      <c r="F106" s="107">
        <v>0</v>
      </c>
      <c r="G106" s="147"/>
      <c r="H106" s="156"/>
    </row>
    <row r="107" spans="1:8" ht="39.950000000000003" customHeight="1" x14ac:dyDescent="0.2">
      <c r="A107" s="115"/>
      <c r="B107" s="153"/>
      <c r="C107" s="4"/>
      <c r="D107" s="3" t="str">
        <f>IF('Info + taal-langue'!$B$2="Nederlands",'NL+FR'!$A$246,'NL+FR'!$B$246)</f>
        <v>Af en toe: 1</v>
      </c>
      <c r="E107" s="136"/>
      <c r="F107" s="107"/>
      <c r="G107" s="147"/>
      <c r="H107" s="156"/>
    </row>
    <row r="108" spans="1:8" ht="39.950000000000003" customHeight="1" x14ac:dyDescent="0.2">
      <c r="A108" s="115"/>
      <c r="B108" s="153"/>
      <c r="C108" s="4"/>
      <c r="D108" s="3" t="str">
        <f>IF('Info + taal-langue'!$B$2="Nederlands",'NL+FR'!$A$247,'NL+FR'!$B$247)</f>
        <v>Zelden of nooit: 2</v>
      </c>
      <c r="E108" s="136"/>
      <c r="F108" s="107"/>
      <c r="G108" s="147"/>
      <c r="H108" s="156"/>
    </row>
    <row r="109" spans="1:8" ht="39.950000000000003" customHeight="1" x14ac:dyDescent="0.2">
      <c r="A109" s="115"/>
      <c r="B109" s="153"/>
      <c r="C109" s="4"/>
      <c r="D109" s="4" t="str">
        <f>IF('Info + taal-langue'!$B$2="Nederlands",'NL+FR'!$A$248,'NL+FR'!$B$248)</f>
        <v>In welke mate komt de problematiek van de psychosociale risico’s op de agenda van deze vergaderingen?</v>
      </c>
      <c r="E109" s="136"/>
      <c r="F109" s="29"/>
      <c r="G109" s="147"/>
      <c r="H109" s="156"/>
    </row>
    <row r="110" spans="1:8" ht="39.950000000000003" customHeight="1" x14ac:dyDescent="0.2">
      <c r="A110" s="115"/>
      <c r="B110" s="153"/>
      <c r="C110" s="4"/>
      <c r="D110" s="3" t="str">
        <f>IF('Info + taal-langue'!$B$2="Nederlands",'NL+FR'!$A$249,'NL+FR'!$B$249)</f>
        <v>We gaan het daar de komende maanden zeker over hebben: 0</v>
      </c>
      <c r="E110" s="136"/>
      <c r="F110" s="107">
        <v>0</v>
      </c>
      <c r="G110" s="147"/>
      <c r="H110" s="156"/>
    </row>
    <row r="111" spans="1:8" ht="39.950000000000003" customHeight="1" thickBot="1" x14ac:dyDescent="0.25">
      <c r="A111" s="116"/>
      <c r="B111" s="154"/>
      <c r="C111" s="6"/>
      <c r="D111" s="5" t="str">
        <f>IF('Info + taal-langue'!$B$2="Nederlands",'NL+FR'!$A$250,'NL+FR'!$B$250)</f>
        <v>Het is momenteel niet voorzien dat we hierover gaan praten: 1</v>
      </c>
      <c r="E111" s="137"/>
      <c r="F111" s="108"/>
      <c r="G111" s="148"/>
      <c r="H111" s="157"/>
    </row>
    <row r="112" spans="1:8" ht="60.95" customHeight="1" x14ac:dyDescent="0.2">
      <c r="A112" s="119" t="str">
        <f>IF('Info + taal-langue'!$B$2="Nederlands",'NL+FR'!$A$135,'NL+FR'!$B$135)</f>
        <v>14. Opleidingen en sensibiliserende acties met betrekking tot de psychosociale risico’s</v>
      </c>
      <c r="B112" s="152"/>
      <c r="C112" s="4"/>
      <c r="D112" s="4" t="str">
        <f>IF('Info + taal-langue'!$B$2="Nederlands",'NL+FR'!$A$251,'NL+FR'!$B$251)</f>
        <v>Hebben de werknemers van uw onderneming of afdeling / dienst / departement opleidingen kunnen volgen of werden zij benaderd door middel van sensibiliserende acties die rechtstreeks of onrechtstreeks verwijzen naar de psychosociale risico’s?</v>
      </c>
      <c r="E112" s="135" t="str">
        <f>IF('Info + taal-langue'!$B$2="Nederlands",'NL+FR'!$A$281,'NL+FR'!$B$281)</f>
        <v>Meer informatie</v>
      </c>
      <c r="F112" s="28"/>
      <c r="G112" s="146">
        <f>SUM(F113+F119)</f>
        <v>0</v>
      </c>
      <c r="H112" s="155" t="str">
        <f>IF('Info + taal-langue'!$B$2="Nederlands",'NL+FR'!$A$141,'NL+FR'!$B$141)</f>
        <v>14. OPLEIDINGEN PSY</v>
      </c>
    </row>
    <row r="113" spans="1:8" ht="39.950000000000003" customHeight="1" x14ac:dyDescent="0.2">
      <c r="A113" s="115"/>
      <c r="B113" s="153"/>
      <c r="C113" s="4"/>
      <c r="D113" s="3" t="str">
        <f>IF('Info + taal-langue'!$B$2="Nederlands",'NL+FR'!$A$252,'NL+FR'!$B$252)</f>
        <v>Ja, dergelijke acties worden regelmatig georganiseerd: 0</v>
      </c>
      <c r="E113" s="136"/>
      <c r="F113" s="107">
        <v>0</v>
      </c>
      <c r="G113" s="147"/>
      <c r="H113" s="156"/>
    </row>
    <row r="114" spans="1:8" ht="39.950000000000003" customHeight="1" x14ac:dyDescent="0.2">
      <c r="A114" s="115"/>
      <c r="B114" s="153"/>
      <c r="C114" s="4"/>
      <c r="D114" s="3" t="str">
        <f t="array" ref="D114">IF('Info + taal-langue'!$B$2="Nederlands",'NL+FR'!$A$253,'NL+FR'!$B$253)</f>
        <v>Die dingen werden wel eens georganiseerd, maar er zit geen echte systematiek in: 1</v>
      </c>
      <c r="E114" s="136"/>
      <c r="F114" s="107"/>
      <c r="G114" s="147"/>
      <c r="H114" s="156"/>
    </row>
    <row r="115" spans="1:8" ht="39.950000000000003" customHeight="1" x14ac:dyDescent="0.2">
      <c r="A115" s="115"/>
      <c r="B115" s="153"/>
      <c r="C115" s="4"/>
      <c r="D115" s="3" t="str">
        <f>IF('Info + taal-langue'!$B$2="Nederlands",'NL+FR'!$A$254,'NL+FR'!$B$254)</f>
        <v>Dit is ooit één keer gebeurd, nog niet zo lang geleden: 2</v>
      </c>
      <c r="E115" s="136"/>
      <c r="F115" s="107"/>
      <c r="G115" s="147"/>
      <c r="H115" s="156"/>
    </row>
    <row r="116" spans="1:8" ht="39.950000000000003" customHeight="1" x14ac:dyDescent="0.2">
      <c r="A116" s="115"/>
      <c r="B116" s="153"/>
      <c r="C116" s="4"/>
      <c r="D116" s="3" t="str">
        <f>IF('Info + taal-langue'!$B$2="Nederlands",'NL+FR'!$A$255,'NL+FR'!$B$255)</f>
        <v>Dit is ooit één keer gebeurd, maar dat is toch al meer dan een paar jaar geleden: 3</v>
      </c>
      <c r="E116" s="136"/>
      <c r="F116" s="107"/>
      <c r="G116" s="147"/>
      <c r="H116" s="156"/>
    </row>
    <row r="117" spans="1:8" ht="39.950000000000003" customHeight="1" x14ac:dyDescent="0.2">
      <c r="A117" s="115"/>
      <c r="B117" s="153"/>
      <c r="C117" s="4"/>
      <c r="D117" s="3" t="str">
        <f>IF('Info + taal-langue'!$B$2="Nederlands",'NL+FR'!$A$256,'NL+FR'!$B$256)</f>
        <v>Neen, van dit soort acties is nog nooit sprake geweest in onze onderneming: 4</v>
      </c>
      <c r="E117" s="136"/>
      <c r="F117" s="107"/>
      <c r="G117" s="147"/>
      <c r="H117" s="156"/>
    </row>
    <row r="118" spans="1:8" ht="39.950000000000003" customHeight="1" x14ac:dyDescent="0.2">
      <c r="A118" s="115"/>
      <c r="B118" s="153"/>
      <c r="C118" s="4"/>
      <c r="D118" s="4" t="str">
        <f>IF('Info + taal-langue'!$B$2="Nederlands",'NL+FR'!$A$257,'NL+FR'!$B$257)</f>
        <v>Worden de leden van de hiërarchische lijn gesensibiliseerd over de problematiek van de psychosociale risico’s?</v>
      </c>
      <c r="E118" s="136"/>
      <c r="F118" s="29"/>
      <c r="G118" s="147"/>
      <c r="H118" s="156"/>
    </row>
    <row r="119" spans="1:8" ht="39.950000000000003" customHeight="1" x14ac:dyDescent="0.2">
      <c r="A119" s="115"/>
      <c r="B119" s="153"/>
      <c r="C119" s="4"/>
      <c r="D119" s="3" t="str">
        <f>IF('Info + taal-langue'!$B$2="Nederlands",'NL+FR'!$A$258,'NL+FR'!$B$258)</f>
        <v>Hierover werden er al opleidingen georganiseerd. Deze worden bovendien regelmatig herhaald: 0</v>
      </c>
      <c r="E119" s="136"/>
      <c r="F119" s="107">
        <v>0</v>
      </c>
      <c r="G119" s="147"/>
      <c r="H119" s="156"/>
    </row>
    <row r="120" spans="1:8" ht="39.950000000000003" customHeight="1" x14ac:dyDescent="0.2">
      <c r="A120" s="115"/>
      <c r="B120" s="153"/>
      <c r="C120" s="4"/>
      <c r="D120" s="3" t="str">
        <f>IF('Info + taal-langue'!$B$2="Nederlands",'NL+FR'!$A$259,'NL+FR'!$B$259)</f>
        <v>Binnenkort wordt hierover een opleidingssessie georganiseerd: 1</v>
      </c>
      <c r="E120" s="136"/>
      <c r="F120" s="107"/>
      <c r="G120" s="147"/>
      <c r="H120" s="156"/>
    </row>
    <row r="121" spans="1:8" ht="39.950000000000003" customHeight="1" thickBot="1" x14ac:dyDescent="0.25">
      <c r="A121" s="116"/>
      <c r="B121" s="154"/>
      <c r="C121" s="6"/>
      <c r="D121" s="5" t="str">
        <f>IF('Info + taal-langue'!$B$2="Nederlands",'NL+FR'!$A$260,'NL+FR'!$B$260)</f>
        <v>Er is nooit sprake van geweest om zo’n opleiding voor de leden van de hiërarchische lijn te organiseren: 2</v>
      </c>
      <c r="E121" s="137"/>
      <c r="F121" s="108"/>
      <c r="G121" s="148"/>
      <c r="H121" s="157"/>
    </row>
    <row r="122" spans="1:8" ht="42.95" customHeight="1" x14ac:dyDescent="0.2">
      <c r="A122" s="119" t="str">
        <f>IF('Info + taal-langue'!$B$2="Nederlands",'NL+FR'!$A$136,'NL+FR'!$B$136)</f>
        <v>15. Bestaan van een actieplan ter bestrijding van de psychosociale risico’s</v>
      </c>
      <c r="B122" s="152"/>
      <c r="C122" s="34"/>
      <c r="D122" s="4" t="str">
        <f>IF('Info + taal-langue'!$B$2="Nederlands",'NL+FR'!$A$261,'NL+FR'!$B$261)</f>
        <v>Bestaat er een actieplan met betrekking tot de voorkoming en bestrijding van psychosociale risico’s waarvan de uitvoering wordt opgevolgd?</v>
      </c>
      <c r="E122" s="135" t="str">
        <f>IF('Info + taal-langue'!$B$2="Nederlands",'NL+FR'!$A$281,'NL+FR'!$B$281)</f>
        <v>Meer informatie</v>
      </c>
      <c r="F122" s="28"/>
      <c r="G122" s="146">
        <f>F123</f>
        <v>0</v>
      </c>
      <c r="H122" s="155" t="str">
        <f>IF('Info + taal-langue'!$B$2="Nederlands",'NL+FR'!$A$142,'NL+FR'!$B$142)</f>
        <v>15. ACTIEPLAN PSY</v>
      </c>
    </row>
    <row r="123" spans="1:8" ht="39.950000000000003" customHeight="1" x14ac:dyDescent="0.2">
      <c r="A123" s="115"/>
      <c r="B123" s="153"/>
      <c r="C123" s="4"/>
      <c r="D123" s="3" t="str">
        <f>IF('Info + taal-langue'!$B$2="Nederlands",'NL+FR'!$A$262,'NL+FR'!$B$262)</f>
        <v>Een dergelijk actieplan bestaat. Het leidt tot acties, waarvan de uitvoering wordt opgevolgd: 0</v>
      </c>
      <c r="E123" s="136"/>
      <c r="F123" s="107">
        <v>0</v>
      </c>
      <c r="G123" s="147"/>
      <c r="H123" s="156"/>
    </row>
    <row r="124" spans="1:8" ht="39.950000000000003" customHeight="1" x14ac:dyDescent="0.2">
      <c r="A124" s="115"/>
      <c r="B124" s="153"/>
      <c r="C124" s="4"/>
      <c r="D124" s="3" t="str">
        <f>IF('Info + taal-langue'!$B$2="Nederlands",'NL+FR'!$A$263,'NL+FR'!$B$263)</f>
        <v>Een dergelijk actieplan werd uitgewerkt maar de uitvoering ervan wordt niet echt opgevolgd: 1</v>
      </c>
      <c r="E124" s="136"/>
      <c r="F124" s="107"/>
      <c r="G124" s="147"/>
      <c r="H124" s="156"/>
    </row>
    <row r="125" spans="1:8" ht="45.95" customHeight="1" x14ac:dyDescent="0.2">
      <c r="A125" s="115"/>
      <c r="B125" s="153"/>
      <c r="C125" s="4"/>
      <c r="D125" s="3" t="str">
        <f>IF('Info + taal-langue'!$B$2="Nederlands",'NL+FR'!$A$264,'NL+FR'!$B$264)</f>
        <v>Er bestaat geen actieplan ter bestrijding van de psychosociale risico’s, hoewel er wel een risicoanalyse op dit vlak werd uitgevoerd: 2</v>
      </c>
      <c r="E125" s="136"/>
      <c r="F125" s="107"/>
      <c r="G125" s="147"/>
      <c r="H125" s="156"/>
    </row>
    <row r="126" spans="1:8" ht="53.1" customHeight="1" thickBot="1" x14ac:dyDescent="0.25">
      <c r="A126" s="116"/>
      <c r="B126" s="154"/>
      <c r="C126" s="6"/>
      <c r="D126" s="3" t="str">
        <f t="array" ref="D126">IF('Info + taal-langue'!$B$2="Nederlands",'NL+FR'!$A$265,'NL+FR'!$B$265)</f>
        <v>Er bestaat geen actieplan ter bestrijding van de psychosociale risico’s in de onderneming en er werd in de loop van de laatste jaren ook geen risicoanalyse op dit vlak uitgevoerd: 3</v>
      </c>
      <c r="E126" s="137"/>
      <c r="F126" s="107"/>
      <c r="G126" s="147"/>
      <c r="H126" s="157"/>
    </row>
    <row r="127" spans="1:8" ht="39.950000000000003" customHeight="1" thickBot="1" x14ac:dyDescent="0.25">
      <c r="D127" s="7" t="str">
        <f>IF('Info + taal-langue'!$B$2="Nederlands",'NL+FR'!$A$59,'NL+FR'!$B$59)</f>
        <v>TOTAALSCORE</v>
      </c>
      <c r="E127" s="31"/>
      <c r="F127" s="8"/>
      <c r="G127" s="59">
        <f>SUM(G4:G126)</f>
        <v>0</v>
      </c>
    </row>
    <row r="128" spans="1:8" ht="39.950000000000003" customHeight="1" thickBot="1" x14ac:dyDescent="0.25"/>
    <row r="129" spans="7:9" ht="40.35" customHeight="1" thickBot="1" x14ac:dyDescent="0.25">
      <c r="G129" s="20" t="str">
        <f>IF('Info + taal-langue'!$B$2="Nederlands",'NL+FR'!$A$266,'NL+FR'!$B$266)</f>
        <v xml:space="preserve">Van 0 tot 19: </v>
      </c>
      <c r="H129" s="21" t="str">
        <f>IF('Info + taal-langue'!$B$2="Nederlands",'NL+FR'!$A$268,'NL+FR'!$B$268)</f>
        <v>Van 20 tot 39:</v>
      </c>
      <c r="I129" s="22" t="str">
        <f>IF('Info + taal-langue'!$B$2="Nederlands",'NL+FR'!$A$270,'NL+FR'!$B$270)</f>
        <v>Van 40 tot 65:</v>
      </c>
    </row>
    <row r="130" spans="7:9" ht="210" customHeight="1" thickBot="1" x14ac:dyDescent="0.25">
      <c r="G130" s="23" t="str">
        <f>IF('Info + taal-langue'!$B$2="Nederlands",'NL+FR'!$A$267,'NL+FR'!$B$267)</f>
        <v>U zit in het groen. Blijf evenwel de evolutie van de indicatoren opvolgen. Indien u 1 of 2 Knipperlichten heeft, besteed hier dan prioritair aandacht aan. Aan het voorkomen van psychosociale risico’s moet er elke dag gewerkt worden. Wij raden u aan om 
volgend jaar deze tabel opnieuw in te vullen.</v>
      </c>
      <c r="H130" s="24" t="str">
        <f>IF('Info + taal-langue'!$B$2="Nederlands",'NL+FR'!$A$269,'NL+FR'!$B$269)</f>
        <v>U zit in het oranje. Wij raden u aan om de “Gids voor de preventie van psychosociale risico’s op het werk” (raadpleegbaar via https://www.werk.belgie.be/nl/publicaties/gids-voor-de-preventie-van-psychosociale-risicos-op-het-werk) te lezen, een grondige risicoanalyse op dit vlak uit te voeren en een actieplan uit te werken. Schenk daarbij vooral aandacht aan de problematische Knipperlichten. 
Vergeet niet deze tabel volgend jaar opnieuw in te vullen!</v>
      </c>
      <c r="I130" s="25" t="str">
        <f>IF('Info + taal-langue'!$B$2="Nederlands",'NL+FR'!$A$271,'NL+FR'!$B$271)</f>
        <v>U zit in het rood. Het is hoog tijd om de “Gids voor de preventie van psychosociale risico’s” (raadpleegbaar via https://www.werk.belgie.be/nl/publicaties/gids-voor-de-preventie-van-psychosociale-risicos-op-het-werk) door te nemen en een grondige analyse uit te voeren op het vlak van de psychosociale risico’s! 
Het is belangrijk hieraan een actieplan te verbinden. Wij raden u aan om u in deze problematiek te laten bijstaan door deskundige personen, zoals een preventieadviseur-psychosociale aspecten, de arbeidsarts of andere deskundigen. U kan gebruik maken van de instrumenten die aangeboden worden op de website van FOD Werkgelegenheid, Arbeid en Sociaal Overleg.
www.werk.belgie.be</v>
      </c>
    </row>
  </sheetData>
  <mergeCells count="120">
    <mergeCell ref="G1:G3"/>
    <mergeCell ref="H1:H3"/>
    <mergeCell ref="A4:A11"/>
    <mergeCell ref="C4:C11"/>
    <mergeCell ref="E4:E11"/>
    <mergeCell ref="G4:G11"/>
    <mergeCell ref="H4:H11"/>
    <mergeCell ref="B5:B11"/>
    <mergeCell ref="F5:F7"/>
    <mergeCell ref="F9:F11"/>
    <mergeCell ref="A12:A23"/>
    <mergeCell ref="B12:B19"/>
    <mergeCell ref="C12:C19"/>
    <mergeCell ref="E12:E23"/>
    <mergeCell ref="A1:A3"/>
    <mergeCell ref="B1:B3"/>
    <mergeCell ref="D1:D3"/>
    <mergeCell ref="A24:A31"/>
    <mergeCell ref="B24:B31"/>
    <mergeCell ref="C24:C31"/>
    <mergeCell ref="E24:E31"/>
    <mergeCell ref="G24:G31"/>
    <mergeCell ref="H24:H31"/>
    <mergeCell ref="F25:F27"/>
    <mergeCell ref="F29:F31"/>
    <mergeCell ref="G12:G23"/>
    <mergeCell ref="H12:H23"/>
    <mergeCell ref="F13:F15"/>
    <mergeCell ref="F17:F19"/>
    <mergeCell ref="B20:B23"/>
    <mergeCell ref="C20:C23"/>
    <mergeCell ref="F21:F23"/>
    <mergeCell ref="A48:A51"/>
    <mergeCell ref="B48:B51"/>
    <mergeCell ref="C48:C51"/>
    <mergeCell ref="E48:E51"/>
    <mergeCell ref="G48:G51"/>
    <mergeCell ref="H48:H51"/>
    <mergeCell ref="F49:F51"/>
    <mergeCell ref="A32:A47"/>
    <mergeCell ref="B32:B47"/>
    <mergeCell ref="C32:C47"/>
    <mergeCell ref="E32:E47"/>
    <mergeCell ref="G32:G47"/>
    <mergeCell ref="H32:H47"/>
    <mergeCell ref="F33:F35"/>
    <mergeCell ref="F37:F39"/>
    <mergeCell ref="F41:F43"/>
    <mergeCell ref="F45:F47"/>
    <mergeCell ref="A57:A65"/>
    <mergeCell ref="B57:B65"/>
    <mergeCell ref="C57:C65"/>
    <mergeCell ref="E57:E65"/>
    <mergeCell ref="G57:G65"/>
    <mergeCell ref="H57:H65"/>
    <mergeCell ref="F58:F61"/>
    <mergeCell ref="F63:F65"/>
    <mergeCell ref="A52:A56"/>
    <mergeCell ref="B52:B56"/>
    <mergeCell ref="C52:C56"/>
    <mergeCell ref="E52:E56"/>
    <mergeCell ref="G52:G56"/>
    <mergeCell ref="H52:H56"/>
    <mergeCell ref="F53:F56"/>
    <mergeCell ref="A76:A83"/>
    <mergeCell ref="B76:B83"/>
    <mergeCell ref="C76:C83"/>
    <mergeCell ref="E76:E83"/>
    <mergeCell ref="G76:G83"/>
    <mergeCell ref="H76:H83"/>
    <mergeCell ref="F77:F79"/>
    <mergeCell ref="F81:F83"/>
    <mergeCell ref="A66:A75"/>
    <mergeCell ref="B66:B75"/>
    <mergeCell ref="C66:C75"/>
    <mergeCell ref="E66:E75"/>
    <mergeCell ref="G66:G75"/>
    <mergeCell ref="H66:H75"/>
    <mergeCell ref="F67:F70"/>
    <mergeCell ref="F72:F75"/>
    <mergeCell ref="A91:A98"/>
    <mergeCell ref="B91:B98"/>
    <mergeCell ref="E91:E98"/>
    <mergeCell ref="G91:G98"/>
    <mergeCell ref="H91:H98"/>
    <mergeCell ref="F92:F94"/>
    <mergeCell ref="F96:F98"/>
    <mergeCell ref="A84:A90"/>
    <mergeCell ref="B84:B90"/>
    <mergeCell ref="E84:E90"/>
    <mergeCell ref="G84:G90"/>
    <mergeCell ref="H84:H90"/>
    <mergeCell ref="F85:F87"/>
    <mergeCell ref="F89:F90"/>
    <mergeCell ref="A105:A111"/>
    <mergeCell ref="B105:B111"/>
    <mergeCell ref="E105:E111"/>
    <mergeCell ref="G105:G111"/>
    <mergeCell ref="H105:H111"/>
    <mergeCell ref="F106:F108"/>
    <mergeCell ref="F110:F111"/>
    <mergeCell ref="A99:A104"/>
    <mergeCell ref="B99:B104"/>
    <mergeCell ref="E99:E104"/>
    <mergeCell ref="G99:G104"/>
    <mergeCell ref="H99:H104"/>
    <mergeCell ref="F100:F104"/>
    <mergeCell ref="A122:A126"/>
    <mergeCell ref="B122:B126"/>
    <mergeCell ref="E122:E126"/>
    <mergeCell ref="G122:G126"/>
    <mergeCell ref="H122:H126"/>
    <mergeCell ref="F123:F126"/>
    <mergeCell ref="A112:A121"/>
    <mergeCell ref="B112:B121"/>
    <mergeCell ref="E112:E121"/>
    <mergeCell ref="G112:G121"/>
    <mergeCell ref="H112:H121"/>
    <mergeCell ref="F113:F117"/>
    <mergeCell ref="F119:F121"/>
  </mergeCells>
  <conditionalFormatting sqref="G127">
    <cfRule type="cellIs" dxfId="31" priority="1" operator="greaterThanOrEqual">
      <formula>40</formula>
    </cfRule>
    <cfRule type="cellIs" dxfId="30" priority="2" operator="between">
      <formula>20</formula>
      <formula>39</formula>
    </cfRule>
    <cfRule type="cellIs" dxfId="29" priority="3" operator="lessThanOrEqual">
      <formula>19</formula>
    </cfRule>
    <cfRule type="cellIs" dxfId="28" priority="4" operator="between">
      <formula>19</formula>
      <formula>40</formula>
    </cfRule>
    <cfRule type="cellIs" dxfId="27" priority="5" operator="greaterThan">
      <formula>39</formula>
    </cfRule>
    <cfRule type="cellIs" dxfId="26" priority="6" operator="lessThan">
      <formula>20</formula>
    </cfRule>
    <cfRule type="colorScale" priority="7">
      <colorScale>
        <cfvo type="num" val="0"/>
        <cfvo type="num" val="65"/>
        <color rgb="FFFF7128"/>
        <color rgb="FFFFEF9C"/>
      </colorScale>
    </cfRule>
    <cfRule type="aboveAverage" dxfId="25" priority="8" aboveAverage="0"/>
    <cfRule type="colorScale" priority="9">
      <colorScale>
        <cfvo type="min"/>
        <cfvo type="percentile" val="50"/>
        <cfvo type="max"/>
        <color rgb="FFF8696B"/>
        <color rgb="FFFFEB84"/>
        <color rgb="FF63BE7B"/>
      </colorScale>
    </cfRule>
  </conditionalFormatting>
  <hyperlinks>
    <hyperlink ref="E4" location="Interpretation!A2" display="Interpretation!A2"/>
    <hyperlink ref="E5" location="Interpretation!A2" display="Interpretation!A2"/>
    <hyperlink ref="E6" location="Interpretation!A2" display="Interpretation!A2"/>
    <hyperlink ref="E7" location="Interpretation!A2" display="Interpretation!A2"/>
    <hyperlink ref="E8" location="Interpretation!A2" display="Interpretation!A2"/>
    <hyperlink ref="E9" location="Interpretation!A2" display="Interpretation!A2"/>
    <hyperlink ref="E10" location="Interpretation!A2" display="Interpretation!A2"/>
    <hyperlink ref="E11" location="Interpretation!A2" display="Interpretation!A2"/>
    <hyperlink ref="E12" location="Interpretation!A3" display="Interpretation!A3"/>
    <hyperlink ref="E13" location="Interpretation!A3" display="Interpretation!A3"/>
    <hyperlink ref="E14" location="Interpretation!A3" display="Interpretation!A3"/>
    <hyperlink ref="E15" location="Interpretation!A3" display="Interpretation!A3"/>
    <hyperlink ref="E16" location="Interpretation!A3" display="Interpretation!A3"/>
    <hyperlink ref="E17" location="Interpretation!A3" display="Interpretation!A3"/>
    <hyperlink ref="E18" location="Interpretation!A3" display="Interpretation!A3"/>
    <hyperlink ref="E19" location="Interpretation!A3" display="Interpretation!A3"/>
    <hyperlink ref="E20" location="Interpretation!A3" display="Interpretation!A3"/>
    <hyperlink ref="E21" location="Interpretation!A3" display="Interpretation!A3"/>
    <hyperlink ref="E22" location="Interpretation!A3" display="Interpretation!A3"/>
    <hyperlink ref="E23" location="Interpretation!A3" display="Interpretation!A3"/>
    <hyperlink ref="E24" location="Interpretation!A5" display="Interpretation!A5"/>
    <hyperlink ref="E25" location="Interpretation!A5" display="Interpretation!A5"/>
    <hyperlink ref="E26" location="Interpretation!A5" display="Interpretation!A5"/>
    <hyperlink ref="E27" location="Interpretation!A5" display="Interpretation!A5"/>
    <hyperlink ref="E28" location="Interpretation!A5" display="Interpretation!A5"/>
    <hyperlink ref="E29" location="Interpretation!A5" display="Interpretation!A5"/>
    <hyperlink ref="E30" location="Interpretation!A5" display="Interpretation!A5"/>
    <hyperlink ref="E31" location="Interpretation!A5" display="Interpretation!A5"/>
    <hyperlink ref="E32" location="Interpretation!A6" display="Interpretation!A6"/>
    <hyperlink ref="E33" location="Interpretation!A6" display="Interpretation!A6"/>
    <hyperlink ref="E34" location="Interpretation!A6" display="Interpretation!A6"/>
    <hyperlink ref="E35" location="Interpretation!A6" display="Interpretation!A6"/>
    <hyperlink ref="E36" location="Interpretation!A6" display="Interpretation!A6"/>
    <hyperlink ref="E37" location="Interpretation!A6" display="Interpretation!A6"/>
    <hyperlink ref="E38" location="Interpretation!A6" display="Interpretation!A6"/>
    <hyperlink ref="E39" location="Interpretation!A6" display="Interpretation!A6"/>
    <hyperlink ref="E40" location="Interpretation!A6" display="Interpretation!A6"/>
    <hyperlink ref="E41" location="Interpretation!A6" display="Interpretation!A6"/>
    <hyperlink ref="E42" location="Interpretation!A6" display="Interpretation!A6"/>
    <hyperlink ref="E43" location="Interpretation!A6" display="Interpretation!A6"/>
    <hyperlink ref="E44" location="Interpretation!A6" display="Interpretation!A6"/>
    <hyperlink ref="E45" location="Interpretation!A6" display="Interpretation!A6"/>
    <hyperlink ref="E46" location="Interpretation!A6" display="Interpretation!A6"/>
    <hyperlink ref="E47" location="Interpretation!A6" display="Interpretation!A6"/>
    <hyperlink ref="E48" location="Interpretation!A8" display="Interpretation!A8"/>
    <hyperlink ref="E49" location="Interpretation!A8" display="Interpretation!A8"/>
    <hyperlink ref="E50" location="Interpretation!A8" display="Interpretation!A8"/>
    <hyperlink ref="E51" location="Interpretation!A8" display="Interpretation!A8"/>
    <hyperlink ref="E52" location="Interpretation!A9" display="Interpretation!A9"/>
    <hyperlink ref="E53" location="Interpretation!A9" display="Interpretation!A9"/>
    <hyperlink ref="E54" location="Interpretation!A9" display="Interpretation!A9"/>
    <hyperlink ref="E55" location="Interpretation!A9" display="Interpretation!A9"/>
    <hyperlink ref="E56" location="Interpretation!A9" display="Interpretation!A9"/>
    <hyperlink ref="E57" location="Interpretation!A10" display="Interpretation!A10"/>
    <hyperlink ref="E58" location="Interpretation!A10" display="Interpretation!A10"/>
    <hyperlink ref="E59" location="Interpretation!A10" display="Interpretation!A10"/>
    <hyperlink ref="E60" location="Interpretation!A10" display="Interpretation!A10"/>
    <hyperlink ref="E61" location="Interpretation!A10" display="Interpretation!A10"/>
    <hyperlink ref="E62" location="Interpretation!A10" display="Interpretation!A10"/>
    <hyperlink ref="E63" location="Interpretation!A10" display="Interpretation!A10"/>
    <hyperlink ref="E64" location="Interpretation!A10" display="Interpretation!A10"/>
    <hyperlink ref="E65" location="Interpretation!A10" display="Interpretation!A10"/>
    <hyperlink ref="E66" location="Interpretation!A12" display="Interpretation!A12"/>
    <hyperlink ref="E67" location="Interpretation!A12" display="Interpretation!A12"/>
    <hyperlink ref="E68" location="Interpretation!A12" display="Interpretation!A12"/>
    <hyperlink ref="E69" location="Interpretation!A12" display="Interpretation!A12"/>
    <hyperlink ref="E70" location="Interpretation!A12" display="Interpretation!A12"/>
    <hyperlink ref="E71" location="Interpretation!A12" display="Interpretation!A12"/>
    <hyperlink ref="E72" location="Interpretation!A12" display="Interpretation!A12"/>
    <hyperlink ref="E73" location="Interpretation!A12" display="Interpretation!A12"/>
    <hyperlink ref="E74" location="Interpretation!A12" display="Interpretation!A12"/>
    <hyperlink ref="E75" location="Interpretation!A12" display="Interpretation!A12"/>
    <hyperlink ref="E76" location="Interpretation!A13" display="Interpretation!A13"/>
    <hyperlink ref="E77" location="Interpretation!A13" display="Interpretation!A13"/>
    <hyperlink ref="E78" location="Interpretation!A13" display="Interpretation!A13"/>
    <hyperlink ref="E79" location="Interpretation!A13" display="Interpretation!A13"/>
    <hyperlink ref="E80" location="Interpretation!A13" display="Interpretation!A13"/>
    <hyperlink ref="E81" location="Interpretation!A13" display="Interpretation!A13"/>
    <hyperlink ref="E82" location="Interpretation!A13" display="Interpretation!A13"/>
    <hyperlink ref="E83" location="Interpretation!A13" display="Interpretation!A13"/>
    <hyperlink ref="E91" location="Interpretation!A16" display="Interpretation!A16"/>
    <hyperlink ref="E92" location="Interpretation!A16" display="Interpretation!A16"/>
    <hyperlink ref="E93" location="Interpretation!A16" display="Interpretation!A16"/>
    <hyperlink ref="E94" location="Interpretation!A16" display="Interpretation!A16"/>
    <hyperlink ref="E95" location="Interpretation!A16" display="Interpretation!A16"/>
    <hyperlink ref="E96" location="Interpretation!A16" display="Interpretation!A16"/>
    <hyperlink ref="E97" location="Interpretation!A16" display="Interpretation!A16"/>
    <hyperlink ref="E98" location="Interpretation!A16" display="Interpretation!A16"/>
    <hyperlink ref="E84" location="Interpretation!A15" display="Interpretation!A15"/>
    <hyperlink ref="E85" location="Interpretation!A15" display="Interpretation!A15"/>
    <hyperlink ref="E86" location="Interpretation!A15" display="Interpretation!A15"/>
    <hyperlink ref="E87" location="Interpretation!A15" display="Interpretation!A15"/>
    <hyperlink ref="E88" location="Interpretation!A15" display="Interpretation!A15"/>
    <hyperlink ref="E89" location="Interpretation!A15" display="Interpretation!A15"/>
    <hyperlink ref="E90" location="Interpretation!A15" display="Interpretation!A15"/>
    <hyperlink ref="E99" location="Interpretation!A18" display="Interpretation!A18"/>
    <hyperlink ref="E100" location="Interpretation!A18" display="Interpretation!A18"/>
    <hyperlink ref="E101" location="Interpretation!A18" display="Interpretation!A18"/>
    <hyperlink ref="E102" location="Interpretation!A18" display="Interpretation!A18"/>
    <hyperlink ref="E103" location="Interpretation!A18" display="Interpretation!A18"/>
    <hyperlink ref="E104" location="Interpretation!A18" display="Interpretation!A18"/>
    <hyperlink ref="E105" location="Interpretation!A19" display="Interpretation!A19"/>
    <hyperlink ref="E106" location="Interpretation!A19" display="Interpretation!A19"/>
    <hyperlink ref="E107" location="Interpretation!A19" display="Interpretation!A19"/>
    <hyperlink ref="E108" location="Interpretation!A19" display="Interpretation!A19"/>
    <hyperlink ref="E109" location="Interpretation!A19" display="Interpretation!A19"/>
    <hyperlink ref="E110" location="Interpretation!A19" display="Interpretation!A19"/>
    <hyperlink ref="E111" location="Interpretation!A19" display="Interpretation!A19"/>
    <hyperlink ref="E112" location="Interpretation!A20" display="Interpretation!A20"/>
    <hyperlink ref="E113" location="Interpretation!A20" display="Interpretation!A20"/>
    <hyperlink ref="E114" location="Interpretation!A20" display="Interpretation!A20"/>
    <hyperlink ref="E115" location="Interpretation!A20" display="Interpretation!A20"/>
    <hyperlink ref="E116" location="Interpretation!A20" display="Interpretation!A20"/>
    <hyperlink ref="E117" location="Interpretation!A20" display="Interpretation!A20"/>
    <hyperlink ref="E118" location="Interpretation!A20" display="Interpretation!A20"/>
    <hyperlink ref="E119" location="Interpretation!A20" display="Interpretation!A20"/>
    <hyperlink ref="E120" location="Interpretation!A20" display="Interpretation!A20"/>
    <hyperlink ref="E121" location="Interpretation!A20" display="Interpretation!A20"/>
    <hyperlink ref="E122" location="Interpretation!A21" display="Interpretation!A21"/>
    <hyperlink ref="E123" location="Interpretation!A21" display="Interpretation!A21"/>
    <hyperlink ref="E124" location="Interpretation!A21" display="Interpretation!A21"/>
    <hyperlink ref="E125" location="Interpretation!A21" display="Interpretation!A21"/>
    <hyperlink ref="E126" location="Interpretation!A21" display="Interpretation!A21"/>
  </hyperlinks>
  <pageMargins left="0.7" right="0.7" top="0.75" bottom="0.75" header="0.3" footer="0.3"/>
  <pageSetup paperSize="9" orientation="portrait" horizontalDpi="300" verticalDpi="300"/>
  <extLst>
    <ext xmlns:mx="http://schemas.microsoft.com/office/mac/excel/2008/main" uri="{64002731-A6B0-56B0-2670-7721B7C09600}">
      <mx:PLV Mode="0" OnePage="0" WScale="0"/>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I130"/>
  <sheetViews>
    <sheetView showGridLines="0" topLeftCell="A3" workbookViewId="0">
      <pane xSplit="1" topLeftCell="B1" activePane="topRight" state="frozen"/>
      <selection pane="topRight" activeCell="C4" sqref="C4:C11"/>
    </sheetView>
  </sheetViews>
  <sheetFormatPr defaultColWidth="8.85546875" defaultRowHeight="39.950000000000003" customHeight="1" x14ac:dyDescent="0.2"/>
  <cols>
    <col min="1" max="1" width="20.85546875" style="2" customWidth="1"/>
    <col min="2" max="3" width="21.28515625" style="1" customWidth="1"/>
    <col min="4" max="4" width="75.7109375" style="1" customWidth="1"/>
    <col min="5" max="5" width="30.42578125" style="1" customWidth="1"/>
    <col min="6" max="6" width="14.140625" style="1" customWidth="1"/>
    <col min="7" max="7" width="40.85546875" style="1" customWidth="1"/>
    <col min="8" max="8" width="79.140625" style="1" customWidth="1"/>
    <col min="9" max="9" width="58.85546875" style="1" customWidth="1"/>
    <col min="10" max="16384" width="8.85546875" style="1"/>
  </cols>
  <sheetData>
    <row r="1" spans="1:8" ht="15" customHeight="1" x14ac:dyDescent="0.2">
      <c r="A1" s="138" t="str">
        <f>IF('Info + taal-langue'!$B$2="Nederlands",'NL+FR'!$A$5,'NL+FR'!$B$5)</f>
        <v>Knipperlicht</v>
      </c>
      <c r="B1" s="138" t="str">
        <f>IF('Info + taal-langue'!$B$2="Nederlands",'NL+FR'!$A$115,'NL+FR'!$B$115)</f>
        <v>Cijfermatige gegevens</v>
      </c>
      <c r="C1" s="64"/>
      <c r="D1" s="138" t="str">
        <f>IF('Info + taal-langue'!$B$2="Nederlands",'NL+FR'!$A$7,'NL+FR'!$B$7)</f>
        <v>Evaluatie</v>
      </c>
      <c r="E1" s="89"/>
      <c r="F1" s="64"/>
      <c r="G1" s="138" t="str">
        <f>IF('Info + taal-langue'!$B$2="Nederlands",'NL+FR'!$A$128,'NL+FR'!$B$128)</f>
        <v>Score knipperlicht</v>
      </c>
      <c r="H1" s="138" t="str">
        <f>IF('Info + taal-langue'!$B$2="Nederlands",'NL+FR'!$A$62,'NL+FR'!$B$62)</f>
        <v>Bespreking thema</v>
      </c>
    </row>
    <row r="2" spans="1:8" ht="15" customHeight="1" x14ac:dyDescent="0.2">
      <c r="A2" s="139"/>
      <c r="B2" s="139"/>
      <c r="C2" s="65" t="str">
        <f>IF('Info + taal-langue'!$B$2="Nederlands",'NL+FR'!$A$126,'NL+FR'!$B$126)</f>
        <v>Aantal</v>
      </c>
      <c r="D2" s="139"/>
      <c r="E2" s="90"/>
      <c r="F2" s="65" t="str">
        <f>IF('Info + taal-langue'!$B$2="Nederlands",'NL+FR'!$A$127,'NL+FR'!$B$127)</f>
        <v>Subscore</v>
      </c>
      <c r="G2" s="139"/>
      <c r="H2" s="139"/>
    </row>
    <row r="3" spans="1:8" ht="15" customHeight="1" thickBot="1" x14ac:dyDescent="0.25">
      <c r="A3" s="140"/>
      <c r="B3" s="140"/>
      <c r="C3" s="66"/>
      <c r="D3" s="140"/>
      <c r="E3" s="91"/>
      <c r="F3" s="66"/>
      <c r="G3" s="140"/>
      <c r="H3" s="140"/>
    </row>
    <row r="4" spans="1:8" s="62" customFormat="1" ht="45" customHeight="1" x14ac:dyDescent="0.25">
      <c r="A4" s="115" t="str">
        <f>IF('Info + taal-langue'!$B$2="Nederlands",'NL+FR'!$A$103,'NL+FR'!$B$103)</f>
        <v>1. Arbeidsongevallen</v>
      </c>
      <c r="B4" s="63" t="str">
        <f>IF('Info + taal-langue'!$B$2="Nederlands",'NL+FR'!$A$113,'NL+FR'!$B$113)</f>
        <v>Frequentiegraad</v>
      </c>
      <c r="C4" s="141">
        <f>'Data collection'!P2</f>
        <v>0</v>
      </c>
      <c r="D4" s="61" t="str">
        <f>IF('Info + taal-langue'!$B$2="Nederlands",'NL+FR'!$A$143,'NL+FR'!$B$143)</f>
        <v>Hoe beoordeelt u de frequentiegraad van de arbeidsongevallen, gegeven de kenmerken van uw onderneming of afdeling / dienst / departement, de sector waarin u actief bent en haar omvang?</v>
      </c>
      <c r="E4" s="135" t="str">
        <f>IF('Info + taal-langue'!$B$2="Nederlands",'NL+FR'!$A$281,'NL+FR'!$B$281)</f>
        <v>Meer informatie</v>
      </c>
      <c r="F4" s="26"/>
      <c r="G4" s="143">
        <f>SUM(F5+F9)</f>
        <v>0</v>
      </c>
      <c r="H4" s="155" t="str">
        <f>UPPER(IF('Info + taal-langue'!$B$2="Nederlands",'NL+FR'!$A$103,'NL+FR'!$B$103))</f>
        <v>1. ARBEIDSONGEVALLEN</v>
      </c>
    </row>
    <row r="5" spans="1:8" ht="39.950000000000003" customHeight="1" x14ac:dyDescent="0.2">
      <c r="A5" s="115"/>
      <c r="B5" s="112" t="str">
        <f>IF('Info + taal-langue'!$B$2="Nederlands",'NL+FR'!$A$114,'NL+FR'!$B$114)</f>
        <v>(Aantal arbeidsongevallen x 1.000.000) / Totaal aantal uren gepresteerd in de loop van het beschouwde jaar</v>
      </c>
      <c r="C5" s="141"/>
      <c r="D5" s="3" t="str">
        <f>IF('Info + taal-langue'!$B$2="Nederlands",'NL+FR'!$A$144,'NL+FR'!$B$144)</f>
        <v>Wij vinden de frequentiegraad gunstig: 0</v>
      </c>
      <c r="E5" s="136"/>
      <c r="F5" s="107">
        <v>0</v>
      </c>
      <c r="G5" s="143"/>
      <c r="H5" s="156"/>
    </row>
    <row r="6" spans="1:8" ht="39.950000000000003" customHeight="1" x14ac:dyDescent="0.2">
      <c r="A6" s="115"/>
      <c r="B6" s="112"/>
      <c r="C6" s="141"/>
      <c r="D6" s="3" t="str">
        <f>IF('Info + taal-langue'!$B$2="Nederlands",'NL+FR'!$A$145,'NL+FR'!$B$145)</f>
        <v>Wij beschouwen de frequentiegraad als normaal/aanvaardbaar: 1</v>
      </c>
      <c r="E6" s="136"/>
      <c r="F6" s="107"/>
      <c r="G6" s="143"/>
      <c r="H6" s="156"/>
    </row>
    <row r="7" spans="1:8" ht="39.950000000000003" customHeight="1" x14ac:dyDescent="0.2">
      <c r="A7" s="115"/>
      <c r="B7" s="112"/>
      <c r="C7" s="141"/>
      <c r="D7" s="3" t="str">
        <f>IF('Info + taal-langue'!$B$2="Nederlands",'NL+FR'!$A$146,'NL+FR'!$B$146)</f>
        <v>Wij vinden de frequentiegraad ongunstig: 2</v>
      </c>
      <c r="E7" s="136"/>
      <c r="F7" s="107"/>
      <c r="G7" s="143"/>
      <c r="H7" s="156"/>
    </row>
    <row r="8" spans="1:8" ht="39.950000000000003" customHeight="1" x14ac:dyDescent="0.2">
      <c r="A8" s="115"/>
      <c r="B8" s="112"/>
      <c r="C8" s="141"/>
      <c r="D8" s="4" t="str">
        <f>IF('Info + taal-langue'!$B$2="Nederlands",'NL+FR'!$A$147,'NL+FR'!$B$147)</f>
        <v>Hoe is het gesteld met de evolutie van uw frequentiegraad in de loop van de voorbije jaren?</v>
      </c>
      <c r="E8" s="136"/>
      <c r="F8" s="27"/>
      <c r="G8" s="143"/>
      <c r="H8" s="156"/>
    </row>
    <row r="9" spans="1:8" ht="39.950000000000003" customHeight="1" x14ac:dyDescent="0.2">
      <c r="A9" s="115"/>
      <c r="B9" s="112"/>
      <c r="C9" s="141"/>
      <c r="D9" s="3" t="str">
        <f>IF('Info + taal-langue'!$B$2="Nederlands",'NL+FR'!$A$148,'NL+FR'!$B$148)</f>
        <v>De frequentiegraad is erg laag of vertoont een eerder dalende trend: 0</v>
      </c>
      <c r="E9" s="136"/>
      <c r="F9" s="107">
        <v>0</v>
      </c>
      <c r="G9" s="143"/>
      <c r="H9" s="156"/>
    </row>
    <row r="10" spans="1:8" ht="39.950000000000003" customHeight="1" x14ac:dyDescent="0.2">
      <c r="A10" s="115"/>
      <c r="B10" s="112"/>
      <c r="C10" s="141"/>
      <c r="D10" s="3" t="str">
        <f>IF('Info + taal-langue'!$B$2="Nederlands",'NL+FR'!$A$149,'NL+FR'!$B$149)</f>
        <v>De frequentiegraad is ongeveer constant gebleven: 1</v>
      </c>
      <c r="E10" s="136"/>
      <c r="F10" s="107"/>
      <c r="G10" s="143"/>
      <c r="H10" s="156"/>
    </row>
    <row r="11" spans="1:8" ht="39.950000000000003" customHeight="1" thickBot="1" x14ac:dyDescent="0.25">
      <c r="A11" s="116"/>
      <c r="B11" s="113"/>
      <c r="C11" s="142"/>
      <c r="D11" s="5" t="str">
        <f>IF('Info + taal-langue'!$B$2="Nederlands",'NL+FR'!$A$150,'NL+FR'!$B$150)</f>
        <v>De frequentiegraad vertoont een eerder stijgende trend: 2</v>
      </c>
      <c r="E11" s="137"/>
      <c r="F11" s="108"/>
      <c r="G11" s="144"/>
      <c r="H11" s="157"/>
    </row>
    <row r="12" spans="1:8" ht="39.950000000000003" customHeight="1" x14ac:dyDescent="0.2">
      <c r="A12" s="119" t="str">
        <f>IF('Info + taal-langue'!$B$2="Nederlands",'NL+FR'!$A$104,'NL+FR'!$B$104)</f>
        <v>2. Absenteïsme wegens ziekte</v>
      </c>
      <c r="B12" s="119" t="str">
        <f>IF('Info + taal-langue'!$B$2="Nederlands",'NL+FR'!$A$116,'NL+FR'!$B$116)</f>
        <v>Absenteïsmecijfer</v>
      </c>
      <c r="C12" s="145">
        <f>'Data collection'!P6</f>
        <v>0</v>
      </c>
      <c r="D12" s="4" t="str">
        <f>IF('Info + taal-langue'!$B$2="Nederlands",'NL+FR'!$A$151,'NL+FR'!$B$151)</f>
        <v>Hoe beoordeelt u het absenteïsme wegens ziekte, gegeven de kenmerken van uw onderneming of afdeling / dienst / departement, de sector waarin u actief bent en haar omvang?</v>
      </c>
      <c r="E12" s="135" t="str">
        <f>IF('Info + taal-langue'!$B$2="Nederlands",'NL+FR'!$A$281,'NL+FR'!$B$281)</f>
        <v>Meer informatie</v>
      </c>
      <c r="F12" s="28"/>
      <c r="G12" s="146">
        <f>SUM(F13+F17+F21)</f>
        <v>0</v>
      </c>
      <c r="H12" s="155" t="str">
        <f>UPPER(IF('Info + taal-langue'!$B$2="Nederlands",'NL+FR'!$A$129,'NL+FR'!$B$129))</f>
        <v>2. ABSENTEÏSME</v>
      </c>
    </row>
    <row r="13" spans="1:8" ht="39.950000000000003" customHeight="1" x14ac:dyDescent="0.2">
      <c r="A13" s="115"/>
      <c r="B13" s="115"/>
      <c r="C13" s="141"/>
      <c r="D13" s="3" t="str">
        <f>IF('Info + taal-langue'!$B$2="Nederlands",'NL+FR'!$A$152,'NL+FR'!$B$152)</f>
        <v>Wij vinden het niveau gunstig: 0</v>
      </c>
      <c r="E13" s="136"/>
      <c r="F13" s="107">
        <v>0</v>
      </c>
      <c r="G13" s="147"/>
      <c r="H13" s="156"/>
    </row>
    <row r="14" spans="1:8" ht="39.950000000000003" customHeight="1" x14ac:dyDescent="0.2">
      <c r="A14" s="115"/>
      <c r="B14" s="115"/>
      <c r="C14" s="141"/>
      <c r="D14" s="3" t="str">
        <f>IF('Info + taal-langue'!$B$2="Nederlands",'NL+FR'!$A$153,'NL+FR'!$B$153)</f>
        <v>Wij beschouwen het niveau als normaal/aanvaardbaar: 1</v>
      </c>
      <c r="E14" s="136"/>
      <c r="F14" s="107"/>
      <c r="G14" s="147"/>
      <c r="H14" s="156"/>
    </row>
    <row r="15" spans="1:8" ht="39.950000000000003" customHeight="1" x14ac:dyDescent="0.2">
      <c r="A15" s="115"/>
      <c r="B15" s="115"/>
      <c r="C15" s="141"/>
      <c r="D15" s="3" t="str">
        <f>IF('Info + taal-langue'!$B$2="Nederlands",'NL+FR'!$A$154,'NL+FR'!$B$154)</f>
        <v>Wij vinden het niveau ongunstig: 2</v>
      </c>
      <c r="E15" s="136"/>
      <c r="F15" s="107"/>
      <c r="G15" s="147"/>
      <c r="H15" s="156"/>
    </row>
    <row r="16" spans="1:8" ht="39.950000000000003" customHeight="1" x14ac:dyDescent="0.2">
      <c r="A16" s="115"/>
      <c r="B16" s="115"/>
      <c r="C16" s="141"/>
      <c r="D16" s="4" t="str">
        <f>IF('Info + taal-langue'!$B$2="Nederlands",'NL+FR'!$A$155,'NL+FR'!$B$155)</f>
        <v>Hoe is het gesteld met de evolutie van het absenteïsme wegens ziekte in de loop van de voorbije jaren?</v>
      </c>
      <c r="E16" s="136"/>
      <c r="F16" s="27"/>
      <c r="G16" s="147"/>
      <c r="H16" s="156"/>
    </row>
    <row r="17" spans="1:8" ht="39.950000000000003" customHeight="1" x14ac:dyDescent="0.2">
      <c r="A17" s="115"/>
      <c r="B17" s="115"/>
      <c r="C17" s="141"/>
      <c r="D17" s="3" t="str">
        <f>IF('Info + taal-langue'!$B$2="Nederlands",'NL+FR'!$A$156,'NL+FR'!$B$156)</f>
        <v>Het niveau is erg laag of vertoont een eerder dalende trend: 0</v>
      </c>
      <c r="E17" s="136"/>
      <c r="F17" s="107">
        <v>0</v>
      </c>
      <c r="G17" s="147"/>
      <c r="H17" s="156"/>
    </row>
    <row r="18" spans="1:8" ht="39.950000000000003" customHeight="1" x14ac:dyDescent="0.2">
      <c r="A18" s="115"/>
      <c r="B18" s="115"/>
      <c r="C18" s="141"/>
      <c r="D18" s="3" t="str">
        <f>IF('Info + taal-langue'!$B$2="Nederlands",'NL+FR'!$A$157,'NL+FR'!$B$157)</f>
        <v>Het niveau is ongeveer constant gebleven: 1</v>
      </c>
      <c r="E18" s="136"/>
      <c r="F18" s="107"/>
      <c r="G18" s="147"/>
      <c r="H18" s="156"/>
    </row>
    <row r="19" spans="1:8" ht="39.950000000000003" customHeight="1" thickBot="1" x14ac:dyDescent="0.25">
      <c r="A19" s="115"/>
      <c r="B19" s="115"/>
      <c r="C19" s="141"/>
      <c r="D19" s="55" t="str">
        <f>IF('Info + taal-langue'!$B$2="Nederlands",'NL+FR'!$A$158,'NL+FR'!$B$158)</f>
        <v>Het niveau vertoont een eerder stijgende trend: 2</v>
      </c>
      <c r="E19" s="136"/>
      <c r="F19" s="107"/>
      <c r="G19" s="147"/>
      <c r="H19" s="156"/>
    </row>
    <row r="20" spans="1:8" ht="39.950000000000003" customHeight="1" x14ac:dyDescent="0.2">
      <c r="A20" s="115"/>
      <c r="B20" s="119" t="str">
        <f>IF('Info + taal-langue'!$B$2="Nederlands",'NL+FR'!$A$117,'NL+FR'!$B$117)</f>
        <v>Aantal personen dat afwezig is geweest om redenen van burn-out</v>
      </c>
      <c r="C20" s="145">
        <f>'Data collection'!P8</f>
        <v>0</v>
      </c>
      <c r="D20" s="4" t="str">
        <f>IF('Info + taal-langue'!$B$2="Nederlands",'NL+FR'!$A$159,'NL+FR'!$B$159)</f>
        <v>Hoeveel werknemers werden getroffen door een burn-out ?</v>
      </c>
      <c r="E20" s="136"/>
      <c r="F20" s="27"/>
      <c r="G20" s="147"/>
      <c r="H20" s="156"/>
    </row>
    <row r="21" spans="1:8" ht="39.950000000000003" customHeight="1" x14ac:dyDescent="0.2">
      <c r="A21" s="115"/>
      <c r="B21" s="115"/>
      <c r="C21" s="141"/>
      <c r="D21" s="3" t="str">
        <f>IF('Info + taal-langue'!$B$2="Nederlands",'NL+FR'!$A$160,'NL+FR'!$B$160)</f>
        <v>Voor zover wij weten is geen enkele werknemer ziek geworden om reden van burn-out: 0</v>
      </c>
      <c r="E21" s="136"/>
      <c r="F21" s="107">
        <v>0</v>
      </c>
      <c r="G21" s="147"/>
      <c r="H21" s="156"/>
    </row>
    <row r="22" spans="1:8" ht="39.950000000000003" customHeight="1" x14ac:dyDescent="0.2">
      <c r="A22" s="115"/>
      <c r="B22" s="115"/>
      <c r="C22" s="141"/>
      <c r="D22" s="3" t="str">
        <f>IF('Info + taal-langue'!$B$2="Nederlands",'NL+FR'!$A$161,'NL+FR'!$B$161)</f>
        <v>Voor zover wij weten zijn er erg weinig werknemers ziek geworden om reden van burn-out: 1</v>
      </c>
      <c r="E22" s="136"/>
      <c r="F22" s="107"/>
      <c r="G22" s="147"/>
      <c r="H22" s="156"/>
    </row>
    <row r="23" spans="1:8" ht="48.95" customHeight="1" thickBot="1" x14ac:dyDescent="0.25">
      <c r="A23" s="115"/>
      <c r="B23" s="115"/>
      <c r="C23" s="141"/>
      <c r="D23" s="55" t="str">
        <f>IF('Info + taal-langue'!$B$2="Nederlands",'NL+FR'!$A$162,'NL+FR'!$B$162)</f>
        <v>Voor zover wij weten zijn er meerdere werknemers ziek geworden om reden van burn-out: 2</v>
      </c>
      <c r="E23" s="136"/>
      <c r="F23" s="108"/>
      <c r="G23" s="147"/>
      <c r="H23" s="156"/>
    </row>
    <row r="24" spans="1:8" ht="57" customHeight="1" x14ac:dyDescent="0.2">
      <c r="A24" s="119" t="str">
        <f>IF('Info + taal-langue'!$B$2="Nederlands",'NL+FR'!$A$105,'NL+FR'!$B$105)</f>
        <v>3. Personeelsverloop (turnover)</v>
      </c>
      <c r="B24" s="119" t="str">
        <f>IF('Info + taal-langue'!$B$2="Nederlands",'NL+FR'!$A$118,'NL+FR'!$B$118)</f>
        <v>Verlooppercentage</v>
      </c>
      <c r="C24" s="145">
        <f>'Data collection'!P10</f>
        <v>0</v>
      </c>
      <c r="D24" s="4" t="str">
        <f>IF('Info + taal-langue'!$B$2="Nederlands",'NL+FR'!$A$163,'NL+FR'!$B$163)</f>
        <v>Hoe beoordeelt u het verlooppercentage, gegeven de kenmerken van uw onderneming of afdeling / dienst / departement, de sector waarin u actief bent en haar omvang?</v>
      </c>
      <c r="E24" s="135" t="str">
        <f>IF('Info + taal-langue'!$B$2="Nederlands",'NL+FR'!$A$281,'NL+FR'!$B$281)</f>
        <v>Meer informatie</v>
      </c>
      <c r="F24" s="28"/>
      <c r="G24" s="146">
        <f>SUM(F25+F29)</f>
        <v>0</v>
      </c>
      <c r="H24" s="155" t="str">
        <f>UPPER(IF('Info + taal-langue'!$B$2="Nederlands",'NL+FR'!$A$118,'NL+FR'!$B$118))</f>
        <v>VERLOOPPERCENTAGE</v>
      </c>
    </row>
    <row r="25" spans="1:8" ht="39.950000000000003" customHeight="1" x14ac:dyDescent="0.2">
      <c r="A25" s="115"/>
      <c r="B25" s="115"/>
      <c r="C25" s="141"/>
      <c r="D25" s="3" t="str">
        <f>IF('Info + taal-langue'!$B$2="Nederlands",'NL+FR'!$A$164,'NL+FR'!$B$164)</f>
        <v>Wij vinden het verlooppercentage gunstig: 0</v>
      </c>
      <c r="E25" s="136"/>
      <c r="F25" s="107">
        <v>0</v>
      </c>
      <c r="G25" s="147"/>
      <c r="H25" s="156"/>
    </row>
    <row r="26" spans="1:8" ht="39.950000000000003" customHeight="1" x14ac:dyDescent="0.2">
      <c r="A26" s="115"/>
      <c r="B26" s="115"/>
      <c r="C26" s="141"/>
      <c r="D26" s="3" t="str">
        <f>IF('Info + taal-langue'!$B$2="Nederlands",'NL+FR'!$A$165,'NL+FR'!$B$165)</f>
        <v>Wij beschouwen het verlooppercentage als normaal/aanvaardbaar: 1</v>
      </c>
      <c r="E26" s="136"/>
      <c r="F26" s="107"/>
      <c r="G26" s="147"/>
      <c r="H26" s="156"/>
    </row>
    <row r="27" spans="1:8" ht="42.95" customHeight="1" x14ac:dyDescent="0.2">
      <c r="A27" s="115"/>
      <c r="B27" s="115"/>
      <c r="C27" s="141"/>
      <c r="D27" s="3" t="str">
        <f>IF('Info + taal-langue'!$B$2="Nederlands",'NL+FR'!$A$166,'NL+FR'!$B$166)</f>
        <v>Wij vinden het verlooppercentage ongunstig: 2</v>
      </c>
      <c r="E27" s="136"/>
      <c r="F27" s="107"/>
      <c r="G27" s="147"/>
      <c r="H27" s="156"/>
    </row>
    <row r="28" spans="1:8" ht="39.950000000000003" customHeight="1" x14ac:dyDescent="0.2">
      <c r="A28" s="115"/>
      <c r="B28" s="115"/>
      <c r="C28" s="141"/>
      <c r="D28" s="4" t="str">
        <f>IF('Info + taal-langue'!$B$2="Nederlands",'NL+FR'!$A$167,'NL+FR'!$B$167)</f>
        <v>Hoe is het gesteld met de evolutie van het personeelsverloop in de loop van de voorbije jaren?</v>
      </c>
      <c r="E28" s="136"/>
      <c r="F28" s="27"/>
      <c r="G28" s="147"/>
      <c r="H28" s="156"/>
    </row>
    <row r="29" spans="1:8" ht="39.950000000000003" customHeight="1" x14ac:dyDescent="0.2">
      <c r="A29" s="115"/>
      <c r="B29" s="115"/>
      <c r="C29" s="141"/>
      <c r="D29" s="3" t="str">
        <f>IF('Info + taal-langue'!$B$2="Nederlands",'NL+FR'!$A$168,'NL+FR'!$B$168)</f>
        <v>Het verlooppercentage is erg laag of vertoont een eerder dalende trend: 0</v>
      </c>
      <c r="E29" s="136"/>
      <c r="F29" s="107">
        <v>0</v>
      </c>
      <c r="G29" s="147"/>
      <c r="H29" s="156"/>
    </row>
    <row r="30" spans="1:8" ht="39.950000000000003" customHeight="1" x14ac:dyDescent="0.2">
      <c r="A30" s="115"/>
      <c r="B30" s="115"/>
      <c r="C30" s="141"/>
      <c r="D30" s="3" t="str">
        <f>IF('Info + taal-langue'!$B$2="Nederlands",'NL+FR'!$A$169,'NL+FR'!$B$169)</f>
        <v>Het verlooppercentage is ongeveer constant gebleven: 1</v>
      </c>
      <c r="E30" s="136"/>
      <c r="F30" s="107"/>
      <c r="G30" s="147"/>
      <c r="H30" s="156"/>
    </row>
    <row r="31" spans="1:8" ht="39.950000000000003" customHeight="1" thickBot="1" x14ac:dyDescent="0.25">
      <c r="A31" s="116"/>
      <c r="B31" s="116"/>
      <c r="C31" s="142"/>
      <c r="D31" s="5" t="str">
        <f>IF('Info + taal-langue'!$B$2="Nederlands",'NL+FR'!$A$170,'NL+FR'!$B$170)</f>
        <v>Het verlooppercentage vertoont een eerder stijgende trend: 2</v>
      </c>
      <c r="E31" s="137"/>
      <c r="F31" s="108"/>
      <c r="G31" s="148"/>
      <c r="H31" s="157"/>
    </row>
    <row r="32" spans="1:8" ht="60" customHeight="1" x14ac:dyDescent="0.2">
      <c r="A32" s="119" t="str">
        <f>IF('Info + taal-langue'!$B$2="Nederlands",'NL+FR'!$A$106,'NL+FR'!$B$106)</f>
        <v>4. Verzoeken tot formele of informele psychosociale interventies</v>
      </c>
      <c r="B32" s="119" t="str">
        <f>IF('Info + taal-langue'!$B$2="Nederlands",'NL+FR'!$A$119,'NL+FR'!$B$119)</f>
        <v>Totaal aantal verzoeken tot (informele of formele) psychosociale interventies gericht aan de vertrouwenspersoon of de 
(interne of externe) preventieadviseur psychosociale aspecten</v>
      </c>
      <c r="C32" s="145">
        <f>'Data collection'!P13</f>
        <v>0</v>
      </c>
      <c r="D32" s="4" t="str">
        <f>IF('Info + taal-langue'!$B$2="Nederlands",'NL+FR'!$A$171,'NL+FR'!$B$171)</f>
        <v>Hoe beoordeelt u het aantal verzoeken tot interventie, geformuleerd door de werknemers van uw onderneming of afdeling / dienst / departement, gegeven de sector waarin u actief bent, de samenstelling van uw personeelsbestand en de arbeidsomstandigheden?</v>
      </c>
      <c r="E32" s="135" t="str">
        <f>IF('Info + taal-langue'!$B$2="Nederlands",'NL+FR'!$A$281,'NL+FR'!$B$281)</f>
        <v>Meer informatie</v>
      </c>
      <c r="F32" s="28"/>
      <c r="G32" s="146">
        <f>SUM(F33+F37+F41+F45)</f>
        <v>0</v>
      </c>
      <c r="H32" s="155" t="str">
        <f>UPPER(IF('Info + taal-langue'!$B$2="Nederlands",'NL+FR'!$A$69,'NL+FR'!$B$69))</f>
        <v>4. PSYCHOSOCIALE VERZOEKEN</v>
      </c>
    </row>
    <row r="33" spans="1:8" ht="39.950000000000003" customHeight="1" x14ac:dyDescent="0.2">
      <c r="A33" s="115"/>
      <c r="B33" s="115"/>
      <c r="C33" s="141"/>
      <c r="D33" s="3" t="str">
        <f>IF('Info + taal-langue'!$B$2="Nederlands",'NL+FR'!$A$172,'NL+FR'!$B$172)</f>
        <v>Wij vinden het aantal gunstig: 0</v>
      </c>
      <c r="E33" s="136"/>
      <c r="F33" s="107">
        <v>0</v>
      </c>
      <c r="G33" s="147"/>
      <c r="H33" s="158"/>
    </row>
    <row r="34" spans="1:8" ht="39.950000000000003" customHeight="1" x14ac:dyDescent="0.2">
      <c r="A34" s="115"/>
      <c r="B34" s="115"/>
      <c r="C34" s="141"/>
      <c r="D34" s="3" t="str">
        <f>IF('Info + taal-langue'!$B$2="Nederlands",'NL+FR'!$A$173,'NL+FR'!$B$173)</f>
        <v>Wij beschouwen het aantal als normaal/aanvaardbaar: 1</v>
      </c>
      <c r="E34" s="136"/>
      <c r="F34" s="107"/>
      <c r="G34" s="147"/>
      <c r="H34" s="158"/>
    </row>
    <row r="35" spans="1:8" ht="39.950000000000003" customHeight="1" x14ac:dyDescent="0.2">
      <c r="A35" s="115"/>
      <c r="B35" s="115"/>
      <c r="C35" s="141"/>
      <c r="D35" s="3" t="str">
        <f>IF('Info + taal-langue'!$B$2="Nederlands",'NL+FR'!$A$174,'NL+FR'!$B$174)</f>
        <v>Wij vinden het aantal ongunstig: 2</v>
      </c>
      <c r="E35" s="136"/>
      <c r="F35" s="107"/>
      <c r="G35" s="147"/>
      <c r="H35" s="158"/>
    </row>
    <row r="36" spans="1:8" ht="39.950000000000003" customHeight="1" x14ac:dyDescent="0.2">
      <c r="A36" s="115"/>
      <c r="B36" s="115"/>
      <c r="C36" s="141"/>
      <c r="D36" s="4" t="str">
        <f>IF('Info + taal-langue'!$B$2="Nederlands",'NL+FR'!$A$175,'NL+FR'!$B$175)</f>
        <v>Hoe is het gesteld met de evolutie van het aantal verzoeken tot interventies in de loop van de voorbije jaren?</v>
      </c>
      <c r="E36" s="136"/>
      <c r="F36" s="27"/>
      <c r="G36" s="147"/>
      <c r="H36" s="158"/>
    </row>
    <row r="37" spans="1:8" ht="39.950000000000003" customHeight="1" x14ac:dyDescent="0.2">
      <c r="A37" s="115"/>
      <c r="B37" s="115"/>
      <c r="C37" s="141"/>
      <c r="D37" s="3" t="str">
        <f>IF('Info + taal-langue'!$B$2="Nederlands",'NL+FR'!$A$176,'NL+FR'!$B$176)</f>
        <v>Het aantal is erg laag of vertoont een eerder dalende trend: 0</v>
      </c>
      <c r="E37" s="136"/>
      <c r="F37" s="107">
        <v>0</v>
      </c>
      <c r="G37" s="147"/>
      <c r="H37" s="158"/>
    </row>
    <row r="38" spans="1:8" ht="39.950000000000003" customHeight="1" x14ac:dyDescent="0.2">
      <c r="A38" s="115"/>
      <c r="B38" s="115"/>
      <c r="C38" s="141"/>
      <c r="D38" s="3" t="str">
        <f>IF('Info + taal-langue'!$B$2="Nederlands",'NL+FR'!$A$177,'NL+FR'!$B$177)</f>
        <v>Het aantal blijft ongeveer constant: 1</v>
      </c>
      <c r="E38" s="136"/>
      <c r="F38" s="107"/>
      <c r="G38" s="147"/>
      <c r="H38" s="158"/>
    </row>
    <row r="39" spans="1:8" ht="39.950000000000003" customHeight="1" x14ac:dyDescent="0.2">
      <c r="A39" s="115"/>
      <c r="B39" s="115"/>
      <c r="C39" s="141"/>
      <c r="D39" s="3" t="str">
        <f>IF('Info + taal-langue'!$B$2="Nederlands",'NL+FR'!$A$178,'NL+FR'!$B$178)</f>
        <v>Het aantal vertoont een eerder stijgende trend: 2</v>
      </c>
      <c r="E39" s="136"/>
      <c r="F39" s="107"/>
      <c r="G39" s="147"/>
      <c r="H39" s="158"/>
    </row>
    <row r="40" spans="1:8" ht="56.1" customHeight="1" x14ac:dyDescent="0.2">
      <c r="A40" s="115"/>
      <c r="B40" s="115"/>
      <c r="C40" s="141"/>
      <c r="D40" s="4" t="str">
        <f>IF('Info + taal-langue'!$B$2="Nederlands",'NL+FR'!$A$179,'NL+FR'!$B$179)</f>
        <v>Bestaat er binnen de onderneming een beleid omtrent psychosociale risico's op het werk?</v>
      </c>
      <c r="E40" s="136"/>
      <c r="F40" s="27"/>
      <c r="G40" s="147"/>
      <c r="H40" s="158"/>
    </row>
    <row r="41" spans="1:8" ht="39.950000000000003" customHeight="1" x14ac:dyDescent="0.2">
      <c r="A41" s="115"/>
      <c r="B41" s="115"/>
      <c r="C41" s="141"/>
      <c r="D41" s="3" t="str">
        <f>IF('Info + taal-langue'!$B$2="Nederlands",'NL+FR'!$A$180,'NL+FR'!$B$180)</f>
        <v>Er bestaat zo’n beleid, waaraan concrete acties gekoppeld zijn: 0</v>
      </c>
      <c r="E41" s="136"/>
      <c r="F41" s="107">
        <v>0</v>
      </c>
      <c r="G41" s="147"/>
      <c r="H41" s="158"/>
    </row>
    <row r="42" spans="1:8" ht="39.950000000000003" customHeight="1" x14ac:dyDescent="0.2">
      <c r="A42" s="115"/>
      <c r="B42" s="115"/>
      <c r="C42" s="141"/>
      <c r="D42" s="3" t="str">
        <f>IF('Info + taal-langue'!$B$2="Nederlands",'NL+FR'!$A$181,'NL+FR'!$B$181)</f>
        <v>Er bestaat zo’n beleid, doch deze blijft dode letter: 1</v>
      </c>
      <c r="E42" s="136"/>
      <c r="F42" s="107"/>
      <c r="G42" s="147"/>
      <c r="H42" s="158"/>
    </row>
    <row r="43" spans="1:8" ht="39.950000000000003" customHeight="1" x14ac:dyDescent="0.2">
      <c r="A43" s="115"/>
      <c r="B43" s="115"/>
      <c r="C43" s="141"/>
      <c r="D43" s="3" t="str">
        <f>IF('Info + taal-langue'!$B$2="Nederlands",'NL+FR'!$A$182,'NL+FR'!$B$182)</f>
        <v>Zo’n beleid bestaat niet in onze onderneming: 2</v>
      </c>
      <c r="E43" s="136"/>
      <c r="F43" s="107"/>
      <c r="G43" s="147"/>
      <c r="H43" s="158"/>
    </row>
    <row r="44" spans="1:8" ht="39.950000000000003" customHeight="1" x14ac:dyDescent="0.2">
      <c r="A44" s="115"/>
      <c r="B44" s="115"/>
      <c r="C44" s="141"/>
      <c r="D44" s="4" t="str">
        <f>IF('Info + taal-langue'!$B$2="Nederlands",'NL+FR'!$A$183,'NL+FR'!$B$183)</f>
        <v>Heeft de onderneming één of meerdere vertrouwenspersonen aangeduid?</v>
      </c>
      <c r="E44" s="136"/>
      <c r="F44" s="27"/>
      <c r="G44" s="147"/>
      <c r="H44" s="158"/>
    </row>
    <row r="45" spans="1:8" ht="39.950000000000003" customHeight="1" x14ac:dyDescent="0.2">
      <c r="A45" s="115"/>
      <c r="B45" s="115"/>
      <c r="C45" s="141"/>
      <c r="D45" s="3" t="str">
        <f>IF('Info + taal-langue'!$B$2="Nederlands",'NL+FR'!$A$184,'NL+FR'!$B$184)</f>
        <v>Ja. Deze personen zijn bekend bij de werknemers, en het is voor iedereen duidelijk wat hun rol is: 0</v>
      </c>
      <c r="E45" s="136"/>
      <c r="F45" s="107">
        <v>0</v>
      </c>
      <c r="G45" s="147"/>
      <c r="H45" s="158"/>
    </row>
    <row r="46" spans="1:8" ht="39.950000000000003" customHeight="1" x14ac:dyDescent="0.2">
      <c r="A46" s="115"/>
      <c r="B46" s="115"/>
      <c r="C46" s="141"/>
      <c r="D46" s="3" t="str">
        <f>IF('Info + taal-langue'!$B$2="Nederlands",'NL+FR'!$A$185,'NL+FR'!$B$185)</f>
        <v>Ja. Deze personen zijn evenwel weinig bekend bij de werknemers, en het is weinig duidelijk wat hun rol is: 1</v>
      </c>
      <c r="E46" s="136"/>
      <c r="F46" s="107"/>
      <c r="G46" s="147"/>
      <c r="H46" s="158"/>
    </row>
    <row r="47" spans="1:8" ht="39.950000000000003" customHeight="1" thickBot="1" x14ac:dyDescent="0.25">
      <c r="A47" s="116"/>
      <c r="B47" s="116"/>
      <c r="C47" s="142"/>
      <c r="D47" s="5" t="str">
        <f>IF('Info + taal-langue'!$B$2="Nederlands",'NL+FR'!$A$186,'NL+FR'!$B$186)</f>
        <v>Nee, er werden geen vertrouwenspersonen aangeduid: 2</v>
      </c>
      <c r="E47" s="137"/>
      <c r="F47" s="108"/>
      <c r="G47" s="148"/>
      <c r="H47" s="159"/>
    </row>
    <row r="48" spans="1:8" ht="60" customHeight="1" x14ac:dyDescent="0.2">
      <c r="A48" s="119" t="str">
        <f>IF('Info + taal-langue'!$B$2="Nederlands",'NL+FR'!$A$107,'NL+FR'!$B$107)</f>
        <v>5. Mogelijk schokkende gebeurtenissen voorgevallen op de arbeidsplaats en maatregelen die in dit verband werden genomen</v>
      </c>
      <c r="B48" s="119" t="str">
        <f>IF('Info + taal-langue'!$B$2="Nederlands",'NL+FR'!$A$120,'NL+FR'!$B$120)</f>
        <v>Aantal mogelijks schokkende gebeurtenissen waarbij één of meerdere werknemers betrokken waren</v>
      </c>
      <c r="C48" s="145">
        <f>'Data collection'!P18</f>
        <v>0</v>
      </c>
      <c r="D48" s="4" t="str">
        <f>IF('Info + taal-langue'!$B$2="Nederlands",'NL+FR'!$A$187,'NL+FR'!$B$187)</f>
        <v>In welke mate werden werknemers in de onderneming of afdeling / dienst / departement geconfronteerd met mogelijks schokkende gebeurtenissen in de loop van het voorgaande jaar, hetzij als getuige, hetzij als slachtoffer?</v>
      </c>
      <c r="E48" s="135" t="str">
        <f>IF('Info + taal-langue'!$B$2="Nederlands",'NL+FR'!$A$281,'NL+FR'!$B$281)</f>
        <v>Meer informatie</v>
      </c>
      <c r="F48" s="28"/>
      <c r="G48" s="146">
        <f>SUM(F49)</f>
        <v>0</v>
      </c>
      <c r="H48" s="155" t="str">
        <f>UPPER(IF('Info + taal-langue'!$B$2="Nederlands",'NL+FR'!$A$72,'NL+FR'!$B$72))</f>
        <v>5. SCHOKKENDE GEBEURTENISSEN</v>
      </c>
    </row>
    <row r="49" spans="1:8" ht="39.950000000000003" customHeight="1" x14ac:dyDescent="0.2">
      <c r="A49" s="115"/>
      <c r="B49" s="115"/>
      <c r="C49" s="141"/>
      <c r="D49" s="3" t="str">
        <f>IF('Info + taal-langue'!$B$2="Nederlands",'NL+FR'!$A$188,'NL+FR'!$B$188)</f>
        <v>Voor zover wij weten werden er geen werknemers geconfronteerd met een mogelijks schokkende gebeurtenis: 0</v>
      </c>
      <c r="E49" s="136"/>
      <c r="F49" s="107">
        <v>0</v>
      </c>
      <c r="G49" s="147"/>
      <c r="H49" s="156"/>
    </row>
    <row r="50" spans="1:8" ht="60" customHeight="1" x14ac:dyDescent="0.2">
      <c r="A50" s="115"/>
      <c r="B50" s="115"/>
      <c r="C50" s="141"/>
      <c r="D50" s="3" t="str">
        <f>IF('Info + taal-langue'!$B$2="Nederlands",'NL+FR'!$A$189,'NL+FR'!$B$189)</f>
        <v>Eén of meerdere werknemers werden blootgesteld aan een mogelijks schokkende gebeurtenis. De onderneming heeft hierop gepast gereageerd en gezorgd voor de nodige ondersteuning van de betrokken werknemer(s): 1</v>
      </c>
      <c r="E50" s="136"/>
      <c r="F50" s="107"/>
      <c r="G50" s="147"/>
      <c r="H50" s="156"/>
    </row>
    <row r="51" spans="1:8" ht="78" customHeight="1" thickBot="1" x14ac:dyDescent="0.25">
      <c r="A51" s="115"/>
      <c r="B51" s="115"/>
      <c r="C51" s="141"/>
      <c r="D51" s="55" t="str">
        <f>IF('Info + taal-langue'!$B$2="Nederlands",'NL+FR'!$A$190,'NL+FR'!$B$190)</f>
        <v>Eén of meerdere werknemers werden blootgesteld aan een mogelijks schokkende gebeurtenis. De onderneming heeft hier niet adequaat op gereageerd en vond het onnodig om te zorgen voor de nodige ondersteuning van de betrokken werknemer(s): 2</v>
      </c>
      <c r="E51" s="136"/>
      <c r="F51" s="108"/>
      <c r="G51" s="147"/>
      <c r="H51" s="156"/>
    </row>
    <row r="52" spans="1:8" ht="39.950000000000003" customHeight="1" x14ac:dyDescent="0.2">
      <c r="A52" s="119" t="str">
        <f>IF('Info + taal-langue'!$B$2="Nederlands",'NL+FR'!$A$108,'NL+FR'!$B$108)</f>
        <v>6. Emotionele incidenten</v>
      </c>
      <c r="B52" s="125" t="str">
        <f>IF('Info + taal-langue'!$B$2="Nederlands",'NL+FR'!$A$121,'NL+FR'!$B$121)</f>
        <v>Aantal emotionele uitbarstingen, huilbuien of woede-uitvallen op de arbeidsplaats, voor zover u bekend</v>
      </c>
      <c r="C52" s="145">
        <f>'Data collection'!P22</f>
        <v>0</v>
      </c>
      <c r="D52" s="4" t="str">
        <f>IF('Info + taal-langue'!$B$2="Nederlands",'NL+FR'!$A$191,'NL+FR'!$B$191)</f>
        <v>Hoe frequent kwamen dit soort emotionele incidenten voor gedurende het voorgaande jaar ?</v>
      </c>
      <c r="E52" s="135" t="str">
        <f>IF('Info + taal-langue'!$B$2="Nederlands",'NL+FR'!$A$281,'NL+FR'!$B$281)</f>
        <v>Meer informatie</v>
      </c>
      <c r="F52" s="28"/>
      <c r="G52" s="146">
        <f>SUM(F53)</f>
        <v>0</v>
      </c>
      <c r="H52" s="155" t="str">
        <f>UPPER(IF('Info + taal-langue'!$B$2="Nederlands",'NL+FR'!$A$108,'NL+FR'!$B$108))</f>
        <v>6. EMOTIONELE INCIDENTEN</v>
      </c>
    </row>
    <row r="53" spans="1:8" ht="36" customHeight="1" x14ac:dyDescent="0.2">
      <c r="A53" s="115"/>
      <c r="B53" s="126"/>
      <c r="C53" s="141"/>
      <c r="D53" s="3" t="str">
        <f>IF('Info + taal-langue'!$B$2="Nederlands",'NL+FR'!$A$192,'NL+FR'!$B$192)</f>
        <v>Zelden of nooit: 0</v>
      </c>
      <c r="E53" s="136"/>
      <c r="F53" s="107">
        <v>0</v>
      </c>
      <c r="G53" s="147"/>
      <c r="H53" s="156"/>
    </row>
    <row r="54" spans="1:8" ht="32.1" customHeight="1" x14ac:dyDescent="0.2">
      <c r="A54" s="115"/>
      <c r="B54" s="126"/>
      <c r="C54" s="141"/>
      <c r="D54" s="3" t="str">
        <f>IF('Info + taal-langue'!$B$2="Nederlands",'NL+FR'!$A$193,'NL+FR'!$B$193)</f>
        <v>Soms/van tijd tot tijd: 1</v>
      </c>
      <c r="E54" s="136"/>
      <c r="F54" s="107"/>
      <c r="G54" s="147"/>
      <c r="H54" s="156"/>
    </row>
    <row r="55" spans="1:8" ht="33.950000000000003" customHeight="1" x14ac:dyDescent="0.2">
      <c r="A55" s="115"/>
      <c r="B55" s="126"/>
      <c r="C55" s="141"/>
      <c r="D55" s="3" t="str">
        <f>IF('Info + taal-langue'!$B$2="Nederlands",'NL+FR'!$A$194,'NL+FR'!$B$194)</f>
        <v>Regelmatig: 2</v>
      </c>
      <c r="E55" s="136"/>
      <c r="F55" s="107"/>
      <c r="G55" s="147"/>
      <c r="H55" s="156"/>
    </row>
    <row r="56" spans="1:8" ht="32.1" customHeight="1" thickBot="1" x14ac:dyDescent="0.25">
      <c r="A56" s="115"/>
      <c r="B56" s="126"/>
      <c r="C56" s="141"/>
      <c r="D56" s="55" t="str">
        <f>IF('Info + taal-langue'!$B$2="Nederlands",'NL+FR'!$A$195,'NL+FR'!$B$195)</f>
        <v>Erg dikwijls: 3</v>
      </c>
      <c r="E56" s="136"/>
      <c r="F56" s="108"/>
      <c r="G56" s="147"/>
      <c r="H56" s="156"/>
    </row>
    <row r="57" spans="1:8" ht="39.950000000000003" customHeight="1" x14ac:dyDescent="0.2">
      <c r="A57" s="119" t="str">
        <f>IF('Info + taal-langue'!$B$2="Nederlands",'NL+FR'!$A$109,'NL+FR'!$B$109)</f>
        <v xml:space="preserve">7. Groepsconflicten </v>
      </c>
      <c r="B57" s="119" t="str">
        <f>IF('Info + taal-langue'!$B$2="Nederlands",'NL+FR'!$A$122,'NL+FR'!$B$122)</f>
        <v>Aantal groepsconflicten of conflicten tussen personen, voor zover u bekend</v>
      </c>
      <c r="C57" s="145">
        <f>'Data collection'!P25</f>
        <v>0</v>
      </c>
      <c r="D57" s="4" t="str">
        <f>IF('Info + taal-langue'!$B$2="Nederlands",'NL+FR'!$A$196,'NL+FR'!$B$196)</f>
        <v>Hoe frequent kwamen dergelijke conflicten voor gedurende het voorgaande jaar?</v>
      </c>
      <c r="E57" s="135" t="str">
        <f>IF('Info + taal-langue'!$B$2="Nederlands",'NL+FR'!$A$281,'NL+FR'!$B$281)</f>
        <v>Meer informatie</v>
      </c>
      <c r="F57" s="28"/>
      <c r="G57" s="149">
        <f>SUM(F58+F63)</f>
        <v>0</v>
      </c>
      <c r="H57" s="155" t="str">
        <f>UPPER(IF('Info + taal-langue'!$B$2="Nederlands",'NL+FR'!$A$109,'NL+FR'!$B$109))</f>
        <v xml:space="preserve">7. GROEPSCONFLICTEN </v>
      </c>
    </row>
    <row r="58" spans="1:8" ht="39.950000000000003" customHeight="1" x14ac:dyDescent="0.2">
      <c r="A58" s="115"/>
      <c r="B58" s="115"/>
      <c r="C58" s="141"/>
      <c r="D58" s="3" t="str">
        <f>IF('Info + taal-langue'!$B$2="Nederlands",'NL+FR'!$A$197,'NL+FR'!$B$197)</f>
        <v>Naar ons weten deed zich geen enkel conflict voor: 0</v>
      </c>
      <c r="E58" s="136"/>
      <c r="F58" s="107">
        <v>0</v>
      </c>
      <c r="G58" s="150"/>
      <c r="H58" s="156"/>
    </row>
    <row r="59" spans="1:8" ht="39.950000000000003" customHeight="1" x14ac:dyDescent="0.2">
      <c r="A59" s="115"/>
      <c r="B59" s="115"/>
      <c r="C59" s="141"/>
      <c r="D59" s="3" t="str">
        <f>IF('Info + taal-langue'!$B$2="Nederlands",'NL+FR'!$A$198,'NL+FR'!$B$198)</f>
        <v>Naar ons weten was er slechts sprake van enkele dergelijke conflicten: 1</v>
      </c>
      <c r="E59" s="136"/>
      <c r="F59" s="107"/>
      <c r="G59" s="150"/>
      <c r="H59" s="156"/>
    </row>
    <row r="60" spans="1:8" ht="39.950000000000003" customHeight="1" x14ac:dyDescent="0.2">
      <c r="A60" s="115"/>
      <c r="B60" s="115"/>
      <c r="C60" s="141"/>
      <c r="D60" s="3" t="str">
        <f>IF('Info + taal-langue'!$B$2="Nederlands",'NL+FR'!$A$199,'NL+FR'!$B$199)</f>
        <v>Dergelijke conflicten doen zich regelmatig voor, ongeveer elke maand: 2</v>
      </c>
      <c r="E60" s="136"/>
      <c r="F60" s="107"/>
      <c r="G60" s="150"/>
      <c r="H60" s="156"/>
    </row>
    <row r="61" spans="1:8" ht="39.950000000000003" customHeight="1" x14ac:dyDescent="0.2">
      <c r="A61" s="115"/>
      <c r="B61" s="115"/>
      <c r="C61" s="141"/>
      <c r="D61" s="3" t="str">
        <f>IF('Info + taal-langue'!$B$2="Nederlands",'NL+FR'!$A$200,'NL+FR'!$B$200)</f>
        <v>Dergelijke conflicten doen zich wekelijks of meerdere keren per week voor: 3</v>
      </c>
      <c r="E61" s="136"/>
      <c r="F61" s="107"/>
      <c r="G61" s="150"/>
      <c r="H61" s="156"/>
    </row>
    <row r="62" spans="1:8" ht="39.950000000000003" customHeight="1" x14ac:dyDescent="0.2">
      <c r="A62" s="115"/>
      <c r="B62" s="115"/>
      <c r="C62" s="141"/>
      <c r="D62" s="4" t="str">
        <f>IF('Info + taal-langue'!$B$2="Nederlands",'NL+FR'!$A$201,'NL+FR'!$B$201)</f>
        <v>Hoe zou u het belang (de ernst) van dergelijke conflicten inschatten?</v>
      </c>
      <c r="E62" s="136"/>
      <c r="F62" s="27"/>
      <c r="G62" s="150"/>
      <c r="H62" s="156"/>
    </row>
    <row r="63" spans="1:8" ht="39.950000000000003" customHeight="1" x14ac:dyDescent="0.2">
      <c r="A63" s="115"/>
      <c r="B63" s="115"/>
      <c r="C63" s="141"/>
      <c r="D63" s="3" t="str">
        <f>IF('Info + taal-langue'!$B$2="Nederlands",'NL+FR'!$A$202,'NL+FR'!$B$202)</f>
        <v>Naar ons weten deed zich geen enkel conflict voor: 0</v>
      </c>
      <c r="E63" s="136"/>
      <c r="F63" s="107">
        <v>0</v>
      </c>
      <c r="G63" s="150"/>
      <c r="H63" s="156"/>
    </row>
    <row r="64" spans="1:8" ht="39.950000000000003" customHeight="1" x14ac:dyDescent="0.2">
      <c r="A64" s="115"/>
      <c r="B64" s="115"/>
      <c r="C64" s="141"/>
      <c r="D64" s="3" t="str">
        <f>IF('Info + taal-langue'!$B$2="Nederlands",'NL+FR'!$A$203,'NL+FR'!$B$203)</f>
        <v>In het algemeen worden dergelijke conflicten snel opgelost en hebben zij geen of weinig invloed op het werk: 1</v>
      </c>
      <c r="E64" s="136"/>
      <c r="F64" s="107"/>
      <c r="G64" s="150"/>
      <c r="H64" s="156"/>
    </row>
    <row r="65" spans="1:8" ht="47.1" customHeight="1" thickBot="1" x14ac:dyDescent="0.25">
      <c r="A65" s="116"/>
      <c r="B65" s="116"/>
      <c r="C65" s="142"/>
      <c r="D65" s="5" t="str">
        <f>IF('Info + taal-langue'!$B$2="Nederlands",'NL+FR'!$A$204,'NL+FR'!$B$204)</f>
        <v>Meerdere conflicten hebben een belangrijke invloed gehad op het werk en/of hebben nogal wat tijd gevergd om opgelost te
geraken: 2</v>
      </c>
      <c r="E65" s="137"/>
      <c r="F65" s="108"/>
      <c r="G65" s="151"/>
      <c r="H65" s="157"/>
    </row>
    <row r="66" spans="1:8" ht="39.950000000000003" customHeight="1" x14ac:dyDescent="0.2">
      <c r="A66" s="119" t="str">
        <f>IF('Info + taal-langue'!$B$2="Nederlands",'NL+FR'!$A$110,'NL+FR'!$B$110)</f>
        <v>8. Ongewenst gedrag door derden</v>
      </c>
      <c r="B66" s="119" t="str">
        <f>IF('Info + taal-langue'!$B$2="Nederlands",'NL+FR'!$A$123,'NL+FR'!$B$123)</f>
        <v>Aantal incidenten uitgaande van derden (verbaal of fysiek geweld, of andere vormen van grensoverschrijdend gedrag vanwege personen van buiten de onderneming) waarvan de werknemers het slachtoffer zijn geworden</v>
      </c>
      <c r="C66" s="145">
        <f>'Data collection'!P28</f>
        <v>0</v>
      </c>
      <c r="D66" s="4" t="str">
        <f>IF('Info + taal-langue'!$B$2="Nederlands",'NL+FR'!$A$205,'NL+FR'!$B$205)</f>
        <v>Hoe frequent kwamen dergelijke incidenten voor gedurende het voorgaande jaar?</v>
      </c>
      <c r="E66" s="135" t="str">
        <f>IF('Info + taal-langue'!$B$2="Nederlands",'NL+FR'!$A$281,'NL+FR'!$B$281)</f>
        <v>Meer informatie</v>
      </c>
      <c r="F66" s="28"/>
      <c r="G66" s="146">
        <f>SUM(F67+F72)</f>
        <v>0</v>
      </c>
      <c r="H66" s="155" t="str">
        <f>UPPER(IF('Info + taal-langue'!$B$2="Nederlands",'NL+FR'!$A$110,'NL+FR'!$B$110))</f>
        <v>8. ONGEWENST GEDRAG DOOR DERDEN</v>
      </c>
    </row>
    <row r="67" spans="1:8" ht="39.950000000000003" customHeight="1" x14ac:dyDescent="0.2">
      <c r="A67" s="115"/>
      <c r="B67" s="115"/>
      <c r="C67" s="141"/>
      <c r="D67" s="3" t="str">
        <f>IF('Info + taal-langue'!$B$2="Nederlands",'NL+FR'!$A$206,'NL+FR'!$B$206)</f>
        <v>Zelden of nooit: 0</v>
      </c>
      <c r="E67" s="136"/>
      <c r="F67" s="107">
        <v>0</v>
      </c>
      <c r="G67" s="147"/>
      <c r="H67" s="156"/>
    </row>
    <row r="68" spans="1:8" ht="39.950000000000003" customHeight="1" x14ac:dyDescent="0.2">
      <c r="A68" s="115"/>
      <c r="B68" s="115"/>
      <c r="C68" s="141"/>
      <c r="D68" s="3" t="str">
        <f>IF('Info + taal-langue'!$B$2="Nederlands",'NL+FR'!$A$207,'NL+FR'!$B$207)</f>
        <v>Soms/van tijd tot tijd: 1</v>
      </c>
      <c r="E68" s="136"/>
      <c r="F68" s="107"/>
      <c r="G68" s="147"/>
      <c r="H68" s="156"/>
    </row>
    <row r="69" spans="1:8" ht="39.950000000000003" customHeight="1" x14ac:dyDescent="0.2">
      <c r="A69" s="115"/>
      <c r="B69" s="115"/>
      <c r="C69" s="141"/>
      <c r="D69" s="3" t="str">
        <f>IF('Info + taal-langue'!$B$2="Nederlands",'NL+FR'!$A$208,'NL+FR'!$B$208)</f>
        <v>Regelmatig: 2</v>
      </c>
      <c r="E69" s="136"/>
      <c r="F69" s="107"/>
      <c r="G69" s="147"/>
      <c r="H69" s="156"/>
    </row>
    <row r="70" spans="1:8" ht="39.950000000000003" customHeight="1" x14ac:dyDescent="0.2">
      <c r="A70" s="115"/>
      <c r="B70" s="115"/>
      <c r="C70" s="141"/>
      <c r="D70" s="3" t="str">
        <f>IF('Info + taal-langue'!$B$2="Nederlands",'NL+FR'!$A$209,'NL+FR'!$B$209)</f>
        <v>Erg dikwijls: 3</v>
      </c>
      <c r="E70" s="136"/>
      <c r="F70" s="107"/>
      <c r="G70" s="147"/>
      <c r="H70" s="156"/>
    </row>
    <row r="71" spans="1:8" ht="39.950000000000003" customHeight="1" x14ac:dyDescent="0.2">
      <c r="A71" s="115"/>
      <c r="B71" s="115"/>
      <c r="C71" s="141"/>
      <c r="D71" s="4" t="str">
        <f>IF('Info + taal-langue'!$B$2="Nederlands",'NL+FR'!$A$210,'NL+FR'!$B$210)</f>
        <v>Hoe zou u het belang van dergelijke incidenten inschatten?</v>
      </c>
      <c r="E71" s="136"/>
      <c r="F71" s="27"/>
      <c r="G71" s="147"/>
      <c r="H71" s="156"/>
    </row>
    <row r="72" spans="1:8" ht="39.950000000000003" customHeight="1" x14ac:dyDescent="0.2">
      <c r="A72" s="115"/>
      <c r="B72" s="115"/>
      <c r="C72" s="141"/>
      <c r="D72" s="3" t="str">
        <f>IF('Info + taal-langue'!$B$2="Nederlands",'NL+FR'!$A$211,'NL+FR'!$B$211)</f>
        <v>Naar ons weten deed zich geen enkel dergelijk incident voor: 0</v>
      </c>
      <c r="E72" s="136"/>
      <c r="F72" s="107">
        <v>0</v>
      </c>
      <c r="G72" s="147"/>
      <c r="H72" s="156"/>
    </row>
    <row r="73" spans="1:8" ht="39.950000000000003" customHeight="1" x14ac:dyDescent="0.2">
      <c r="A73" s="115"/>
      <c r="B73" s="115"/>
      <c r="C73" s="141"/>
      <c r="D73" s="3" t="str">
        <f>IF('Info + taal-langue'!$B$2="Nederlands",'NL+FR'!$A$212,'NL+FR'!$B$212)</f>
        <v>De meeste van dergelijke incidenten waren onschuldig: 1</v>
      </c>
      <c r="E73" s="136"/>
      <c r="F73" s="107"/>
      <c r="G73" s="147"/>
      <c r="H73" s="156"/>
    </row>
    <row r="74" spans="1:8" ht="39.950000000000003" customHeight="1" x14ac:dyDescent="0.2">
      <c r="A74" s="115"/>
      <c r="B74" s="115"/>
      <c r="C74" s="141"/>
      <c r="D74" s="3" t="str">
        <f>IF('Info + taal-langue'!$B$2="Nederlands",'NL+FR'!$A$213,'NL+FR'!$B$213)</f>
        <v>Meerdere van dergelijke incidenten kunnen beschouwd worden als ernstig: 2</v>
      </c>
      <c r="E74" s="136"/>
      <c r="F74" s="107"/>
      <c r="G74" s="147"/>
      <c r="H74" s="156"/>
    </row>
    <row r="75" spans="1:8" ht="39.950000000000003" customHeight="1" thickBot="1" x14ac:dyDescent="0.25">
      <c r="A75" s="116"/>
      <c r="B75" s="116"/>
      <c r="C75" s="142"/>
      <c r="D75" s="5" t="str">
        <f>IF('Info + taal-langue'!$B$2="Nederlands",'NL+FR'!$A$214,'NL+FR'!$B$214)</f>
        <v>Dergelijke incidenten zijn regelmatig van een ernstige aard: 3</v>
      </c>
      <c r="E75" s="137"/>
      <c r="F75" s="108"/>
      <c r="G75" s="148"/>
      <c r="H75" s="157"/>
    </row>
    <row r="76" spans="1:8" ht="56.1" customHeight="1" x14ac:dyDescent="0.2">
      <c r="A76" s="119" t="str">
        <f>IF('Info + taal-langue'!$B$2="Nederlands",'NL+FR'!$A$111,'NL+FR'!$B$111)</f>
        <v>9. Musculoskeletale aandoeningen (MSA: rugpijn, tendinitis, …)</v>
      </c>
      <c r="B76" s="120" t="str">
        <f>IF('Info + taal-langue'!$B$2="Nederlands",'NL+FR'!$A$124,'NL+FR'!$B$124)</f>
        <v>Raming van het aantal personen dat te kampen heeft met musculoskeletale aandoeningen</v>
      </c>
      <c r="C76" s="145">
        <f>'Data collection'!P33</f>
        <v>0</v>
      </c>
      <c r="D76" s="4" t="str">
        <f>IF('Info + taal-langue'!$B$2="Nederlands",'NL+FR'!$A$215,'NL+FR'!$B$215)</f>
        <v>Zijn er, voor zover u weet, momenteel in uw onderneming of afdeling / dienst / departement werknemers die te kampen hebben met musculoskeletale aandoeningen?</v>
      </c>
      <c r="E76" s="135" t="str">
        <f>IF('Info + taal-langue'!$B$2="Nederlands",'NL+FR'!$A$281,'NL+FR'!$B$281)</f>
        <v>Meer informatie</v>
      </c>
      <c r="F76" s="28"/>
      <c r="G76" s="146">
        <f>SUM(F77+F81)</f>
        <v>0</v>
      </c>
      <c r="H76" s="155" t="str">
        <f>IF('Info + taal-langue'!$B$2="Nederlands",'NL+FR'!$A$130,'NL+FR'!$B$130)</f>
        <v>9. MSA</v>
      </c>
    </row>
    <row r="77" spans="1:8" ht="39.950000000000003" customHeight="1" x14ac:dyDescent="0.2">
      <c r="A77" s="115"/>
      <c r="B77" s="112"/>
      <c r="C77" s="141"/>
      <c r="D77" s="3" t="str">
        <f>IF('Info + taal-langue'!$B$2="Nederlands",'NL+FR'!$A$216,'NL+FR'!$B$216)</f>
        <v>Geen enkele werknemer lijkt hiermee te maken te hebben: 0</v>
      </c>
      <c r="E77" s="136"/>
      <c r="F77" s="107">
        <v>0</v>
      </c>
      <c r="G77" s="147"/>
      <c r="H77" s="156"/>
    </row>
    <row r="78" spans="1:8" ht="39.950000000000003" customHeight="1" x14ac:dyDescent="0.2">
      <c r="A78" s="115"/>
      <c r="B78" s="112"/>
      <c r="C78" s="141"/>
      <c r="D78" s="3" t="str">
        <f>IF('Info + taal-langue'!$B$2="Nederlands",'NL+FR'!$A$217,'NL+FR'!$B$217)</f>
        <v>Enkele werknemers hebben last van musculoskeletale aandoeningen: 1</v>
      </c>
      <c r="E78" s="136"/>
      <c r="F78" s="107"/>
      <c r="G78" s="147"/>
      <c r="H78" s="156"/>
    </row>
    <row r="79" spans="1:8" ht="39.950000000000003" customHeight="1" x14ac:dyDescent="0.2">
      <c r="A79" s="115"/>
      <c r="B79" s="112"/>
      <c r="C79" s="141"/>
      <c r="D79" s="3" t="str">
        <f>IF('Info + taal-langue'!$B$2="Nederlands",'NL+FR'!$A$218,'NL+FR'!$B$218)</f>
        <v>Nogal wat werknemers hebben last van musculoskeletale aandoeningen: 2</v>
      </c>
      <c r="E79" s="136"/>
      <c r="F79" s="107"/>
      <c r="G79" s="147"/>
      <c r="H79" s="156"/>
    </row>
    <row r="80" spans="1:8" ht="39.950000000000003" customHeight="1" x14ac:dyDescent="0.2">
      <c r="A80" s="115"/>
      <c r="B80" s="112"/>
      <c r="C80" s="141"/>
      <c r="D80" s="4" t="str">
        <f>IF('Info + taal-langue'!$B$2="Nederlands",'NL+FR'!$A$219,'NL+FR'!$B$219)</f>
        <v>Hoe beoordeelt u het aantal musculoskeletale aandoeningen in uw onderneming of afdeling / dienst / departement, gegeven haar kenmerken en de sector waarin u actief bent?</v>
      </c>
      <c r="E80" s="136"/>
      <c r="F80" s="27"/>
      <c r="G80" s="147"/>
      <c r="H80" s="156"/>
    </row>
    <row r="81" spans="1:8" ht="39.950000000000003" customHeight="1" x14ac:dyDescent="0.2">
      <c r="A81" s="115"/>
      <c r="B81" s="112"/>
      <c r="C81" s="141"/>
      <c r="D81" s="3" t="str">
        <f>IF('Info + taal-langue'!$B$2="Nederlands",'NL+FR'!$A$220,'NL+FR'!$B$220)</f>
        <v>Wij vinden het aantal gunstig: 0</v>
      </c>
      <c r="E81" s="136"/>
      <c r="F81" s="107">
        <v>0</v>
      </c>
      <c r="G81" s="147"/>
      <c r="H81" s="156"/>
    </row>
    <row r="82" spans="1:8" ht="39.950000000000003" customHeight="1" x14ac:dyDescent="0.2">
      <c r="A82" s="115"/>
      <c r="B82" s="112"/>
      <c r="C82" s="141"/>
      <c r="D82" s="3" t="str">
        <f>IF('Info + taal-langue'!$B$2="Nederlands",'NL+FR'!$A$221,'NL+FR'!$B$221)</f>
        <v>Wij beschouwen het aantal als normaal/aanvaardbaar: 1</v>
      </c>
      <c r="E82" s="136"/>
      <c r="F82" s="107"/>
      <c r="G82" s="147"/>
      <c r="H82" s="156"/>
    </row>
    <row r="83" spans="1:8" ht="39.950000000000003" customHeight="1" thickBot="1" x14ac:dyDescent="0.25">
      <c r="A83" s="116"/>
      <c r="B83" s="113"/>
      <c r="C83" s="142"/>
      <c r="D83" s="5" t="str">
        <f>IF('Info + taal-langue'!$B$2="Nederlands",'NL+FR'!$A$222,'NL+FR'!$B$222)</f>
        <v>Wij vinden het aantal ongunstig: 2</v>
      </c>
      <c r="E83" s="137"/>
      <c r="F83" s="108"/>
      <c r="G83" s="148"/>
      <c r="H83" s="157"/>
    </row>
    <row r="84" spans="1:8" ht="105" customHeight="1" x14ac:dyDescent="0.2">
      <c r="A84" s="119" t="str">
        <f>IF('Info + taal-langue'!$B$2="Nederlands",'NL+FR'!$A$131,'NL+FR'!$B$131)</f>
        <v>10. Respect voor diversiteit in de onderneming</v>
      </c>
      <c r="B84" s="152"/>
      <c r="C84" s="4"/>
      <c r="D84" s="4" t="str">
        <f>IF('Info + taal-langue'!$B$2="Nederlands",'NL+FR'!$A$223,'NL+FR'!$B$223)</f>
        <v>Hebt u er weet van dat werknemers verschillend behandeld worden om reden van persoonskenmerken (ras, huidskleur, afkomst van de persoon, nationale of etnische oorsprong, nationaliteit, geslacht, seksuele geaardheid, burgerlijke stand, geboorte, leeftijd, rijkdom, religieuze of filosofische overtuiging, huidige of toekomstige gezondheidstoestand, handicap, taal, politieke overtuiging, fysieke dan wel genetische kenmerken of sociale afkomst)?</v>
      </c>
      <c r="E84" s="135" t="str">
        <f>IF('Info + taal-langue'!$B$2="Nederlands",'NL+FR'!$A$281,'NL+FR'!$B$281)</f>
        <v>Meer informatie</v>
      </c>
      <c r="F84" s="28"/>
      <c r="G84" s="146">
        <f>SUM(F85+F89)</f>
        <v>0</v>
      </c>
      <c r="H84" s="155" t="str">
        <f>IF('Info + taal-langue'!$B$2="Nederlands",'NL+FR'!$A$137,'NL+FR'!$B$137)</f>
        <v>10. DIVERSITEIT</v>
      </c>
    </row>
    <row r="85" spans="1:8" ht="39.950000000000003" customHeight="1" x14ac:dyDescent="0.2">
      <c r="A85" s="115"/>
      <c r="B85" s="153"/>
      <c r="C85" s="4"/>
      <c r="D85" s="3" t="str">
        <f>IF('Info + taal-langue'!$B$2="Nederlands",'NL+FR'!$A$224,'NL+FR'!$B$224)</f>
        <v>Naar ons weten wordt elke werknemer op dezelfde manier behandeld: 0</v>
      </c>
      <c r="E85" s="136"/>
      <c r="F85" s="107">
        <v>0</v>
      </c>
      <c r="G85" s="147"/>
      <c r="H85" s="156"/>
    </row>
    <row r="86" spans="1:8" ht="60" customHeight="1" x14ac:dyDescent="0.2">
      <c r="A86" s="115"/>
      <c r="B86" s="153"/>
      <c r="C86" s="4"/>
      <c r="D86" s="3" t="str">
        <f>IF('Info + taal-langue'!$B$2="Nederlands",'NL+FR'!$A$225,'NL+FR'!$B$225)</f>
        <v>Wij zijn er niet zeker van dat elke werknemer met een minder courante godsdienstige overtuiging, van een andere seksuele geaardheid, van vreemde afkomst, … in de praktijk altijd op dezelfde manier wordt behandeld als de andere collega’s: 1</v>
      </c>
      <c r="E86" s="136"/>
      <c r="F86" s="107"/>
      <c r="G86" s="147"/>
      <c r="H86" s="156"/>
    </row>
    <row r="87" spans="1:8" ht="62.1" customHeight="1" x14ac:dyDescent="0.2">
      <c r="A87" s="115"/>
      <c r="B87" s="153"/>
      <c r="C87" s="4"/>
      <c r="D87" s="3" t="str">
        <f>IF('Info + taal-langue'!$B$2="Nederlands",'NL+FR'!$A$226,'NL+FR'!$B$226)</f>
        <v>De onderneming of afdeling / dienst / departement maakt wel degelijk een onderscheid tussen werknemers op grond van kenmerken die niets te maken hebben met de arbeidsprestaties: 2</v>
      </c>
      <c r="E87" s="136"/>
      <c r="F87" s="107"/>
      <c r="G87" s="147"/>
      <c r="H87" s="156"/>
    </row>
    <row r="88" spans="1:8" ht="39.950000000000003" customHeight="1" x14ac:dyDescent="0.2">
      <c r="A88" s="115"/>
      <c r="B88" s="153"/>
      <c r="C88" s="4"/>
      <c r="D88" s="4" t="str">
        <f>IF('Info + taal-langue'!$B$2="Nederlands",'NL+FR'!$A$227,'NL+FR'!$B$227)</f>
        <v>Zaten er tussen de formele en informele verzoeken tot interventie die in de loop van het voorgaande jaar werden geformuleerd klachten die verwezen naar discriminatie?</v>
      </c>
      <c r="E88" s="136"/>
      <c r="F88" s="27"/>
      <c r="G88" s="147"/>
      <c r="H88" s="156"/>
    </row>
    <row r="89" spans="1:8" ht="39.950000000000003" customHeight="1" x14ac:dyDescent="0.2">
      <c r="A89" s="115"/>
      <c r="B89" s="153"/>
      <c r="C89" s="4"/>
      <c r="D89" s="3" t="str">
        <f>IF('Info + taal-langue'!$B$2="Nederlands",'NL+FR'!$A$228,'NL+FR'!$B$228)</f>
        <v>Neen: 0</v>
      </c>
      <c r="E89" s="136"/>
      <c r="F89" s="107">
        <v>0</v>
      </c>
      <c r="G89" s="147"/>
      <c r="H89" s="156"/>
    </row>
    <row r="90" spans="1:8" ht="39.950000000000003" customHeight="1" thickBot="1" x14ac:dyDescent="0.25">
      <c r="A90" s="116"/>
      <c r="B90" s="154"/>
      <c r="C90" s="6"/>
      <c r="D90" s="5" t="str">
        <f>IF('Info + taal-langue'!$B$2="Nederlands",'NL+FR'!$A$229,'NL+FR'!$B$229)</f>
        <v>Ja: 1</v>
      </c>
      <c r="E90" s="137"/>
      <c r="F90" s="108"/>
      <c r="G90" s="148"/>
      <c r="H90" s="157"/>
    </row>
    <row r="91" spans="1:8" ht="39.950000000000003" customHeight="1" x14ac:dyDescent="0.2">
      <c r="A91" s="119" t="str">
        <f>IF('Info + taal-langue'!$B$2="Nederlands",'NL+FR'!$A$132,'NL+FR'!$B$132)</f>
        <v>11. Functioneringsproblemen ten gevolge van middelengebruik op de werkvloer en maatregelen die in dit verband werden genomen</v>
      </c>
      <c r="B91" s="152"/>
      <c r="C91" s="4"/>
      <c r="D91" s="4" t="str">
        <f>IF('Info + taal-langue'!$B$2="Nederlands",'NL+FR'!$A$230,'NL+FR'!$B$230)</f>
        <v>Heeft uw onderneming of afdeling / dienst / departement in de loop van het voorgaande jaar te maken gehad met problemen inzake het gebruik van alcohol, drugs, medicatie, … bij het personeel?</v>
      </c>
      <c r="E91" s="135" t="str">
        <f>IF('Info + taal-langue'!$B$2="Nederlands",'NL+FR'!$A$281,'NL+FR'!$B$281)</f>
        <v>Meer informatie</v>
      </c>
      <c r="F91" s="28"/>
      <c r="G91" s="146">
        <f>SUM(F92+F96)</f>
        <v>0</v>
      </c>
      <c r="H91" s="155" t="str">
        <f>IF('Info + taal-langue'!$B$2="Nederlands",'NL+FR'!$A$138,'NL+FR'!$B$138)</f>
        <v>11. VERSLAVING</v>
      </c>
    </row>
    <row r="92" spans="1:8" ht="39.950000000000003" customHeight="1" x14ac:dyDescent="0.2">
      <c r="A92" s="115"/>
      <c r="B92" s="153"/>
      <c r="C92" s="4"/>
      <c r="D92" s="3" t="str">
        <f>IF('Info + taal-langue'!$B$2="Nederlands",'NL+FR'!$A$231,'NL+FR'!$B$231)</f>
        <v>De onderneming of afdeling / dienst / departement heeft hier geen problemen mee gehad: 0</v>
      </c>
      <c r="E92" s="136"/>
      <c r="F92" s="107">
        <v>0</v>
      </c>
      <c r="G92" s="147"/>
      <c r="H92" s="156"/>
    </row>
    <row r="93" spans="1:8" ht="39.950000000000003" customHeight="1" x14ac:dyDescent="0.2">
      <c r="A93" s="115"/>
      <c r="B93" s="153"/>
      <c r="C93" s="4"/>
      <c r="D93" s="3" t="str">
        <f>IF('Info + taal-langue'!$B$2="Nederlands",'NL+FR'!$A$232,'NL+FR'!$B$232)</f>
        <v>De onderneming of afdeling / dienst / departement heeft hiertegen enkele malen moeten optreden: 1</v>
      </c>
      <c r="E93" s="136"/>
      <c r="F93" s="107"/>
      <c r="G93" s="147"/>
      <c r="H93" s="156"/>
    </row>
    <row r="94" spans="1:8" ht="39.950000000000003" customHeight="1" x14ac:dyDescent="0.2">
      <c r="A94" s="115"/>
      <c r="B94" s="153"/>
      <c r="C94" s="4"/>
      <c r="D94" s="3" t="str">
        <f>IF('Info + taal-langue'!$B$2="Nederlands",'NL+FR'!$A$233,'NL+FR'!$B$233)</f>
        <v>De onderneming of afdeling / dienst / departement werd regelmatig geconfronteerd met deze problematiek: 2</v>
      </c>
      <c r="E94" s="136"/>
      <c r="F94" s="107"/>
      <c r="G94" s="147"/>
      <c r="H94" s="156"/>
    </row>
    <row r="95" spans="1:8" ht="39.950000000000003" customHeight="1" x14ac:dyDescent="0.2">
      <c r="A95" s="115"/>
      <c r="B95" s="153"/>
      <c r="C95" s="4"/>
      <c r="D95" s="4" t="str">
        <f>IF('Info + taal-langue'!$B$2="Nederlands",'NL+FR'!$A$234,'NL+FR'!$B$234)</f>
        <v>Houdt de onderneming rekening met het bestaan van een mogelijke problematiek van middelenmisbruik (alcohol, drugs, medicatie, …) bij het personeel?</v>
      </c>
      <c r="E95" s="136"/>
      <c r="F95" s="27"/>
      <c r="G95" s="147"/>
      <c r="H95" s="156"/>
    </row>
    <row r="96" spans="1:8" ht="39.950000000000003" customHeight="1" x14ac:dyDescent="0.2">
      <c r="A96" s="115"/>
      <c r="B96" s="153"/>
      <c r="C96" s="4"/>
      <c r="D96" s="3" t="str">
        <f>IF('Info + taal-langue'!$B$2="Nederlands",'NL+FR'!$A$235,'NL+FR'!$B$235)</f>
        <v>Er zijn maatregelen (intern beleid alcohol en andere drugs) voorzien voor het geval zich een dergelijk probleem zou voordoen: 0</v>
      </c>
      <c r="E96" s="136"/>
      <c r="F96" s="107">
        <v>0</v>
      </c>
      <c r="G96" s="147"/>
      <c r="H96" s="156"/>
    </row>
    <row r="97" spans="1:8" ht="39.950000000000003" customHeight="1" x14ac:dyDescent="0.2">
      <c r="A97" s="115"/>
      <c r="B97" s="153"/>
      <c r="C97" s="4"/>
      <c r="D97" s="3" t="str">
        <f>IF('Info + taal-langue'!$B$2="Nederlands",'NL+FR'!$A$236,'NL+FR'!$B$236)</f>
        <v>Hoewel er maatregelen voorzien zijn, wordt in het algemeen niet opgetreden wanneer het zou nodig zijn: 1</v>
      </c>
      <c r="E97" s="136"/>
      <c r="F97" s="107"/>
      <c r="G97" s="147"/>
      <c r="H97" s="156"/>
    </row>
    <row r="98" spans="1:8" ht="50.1" customHeight="1" thickBot="1" x14ac:dyDescent="0.25">
      <c r="A98" s="116"/>
      <c r="B98" s="154"/>
      <c r="C98" s="6"/>
      <c r="D98" s="5" t="str">
        <f>IF('Info + taal-langue'!$B$2="Nederlands",'NL+FR'!$A$237,'NL+FR'!$B$237)</f>
        <v>Naar ons weten bestaan er geen maatregelen voor het geval een werknemer zou te kampen hebben met een verslavingsprobleem: 2</v>
      </c>
      <c r="E98" s="137"/>
      <c r="F98" s="108"/>
      <c r="G98" s="148"/>
      <c r="H98" s="157"/>
    </row>
    <row r="99" spans="1:8" ht="42.95" customHeight="1" x14ac:dyDescent="0.2">
      <c r="A99" s="119" t="str">
        <f>IF('Info + taal-langue'!$B$2="Nederlands",'NL+FR'!$A$133,'NL+FR'!$B$133)</f>
        <v>12. Functioneren van de preventiedienst of van de persoon/personen met een opdracht op het vlak van de werkgebonden 
psychosociale risico’s</v>
      </c>
      <c r="B99" s="152"/>
      <c r="C99" s="4"/>
      <c r="D99" s="67" t="str">
        <f>IF('Info + taal-langue'!$B$2="Nederlands",'NL+FR'!$A$238,'NL+FR'!$B$238)</f>
        <v>Wordt de problematiek van de psychosociale belasting van de werknemers aangepakt via concrete acties op het terrein die ingekaderd zijn in een lange-termijnbeleid?</v>
      </c>
      <c r="E99" s="132" t="str">
        <f>IF('Info + taal-langue'!$B$2="Nederlands",'NL+FR'!$A$281,'NL+FR'!$B$281)</f>
        <v>Meer informatie</v>
      </c>
      <c r="F99" s="28"/>
      <c r="G99" s="146">
        <f>SUM(F100)</f>
        <v>0</v>
      </c>
      <c r="H99" s="155" t="str">
        <f>IF('Info + taal-langue'!$B$2="Nederlands",'NL+FR'!$A$140,'NL+FR'!$B$140)</f>
        <v>13. PREVENTIEDIENST PSY</v>
      </c>
    </row>
    <row r="100" spans="1:8" ht="48.95" customHeight="1" x14ac:dyDescent="0.2">
      <c r="A100" s="115"/>
      <c r="B100" s="153"/>
      <c r="C100" s="4"/>
      <c r="D100" s="33" t="str">
        <f>IF('Info + taal-langue'!$B$2="Nederlands",'NL+FR'!$A$239,'NL+FR'!$B$239)</f>
        <v>Er is één persoon of dienst die verantwoordelijk is voor deze problematiek. Deze wordt ondersteund door een werkgroep die 
acties op lange termijn aanstuurt: 0</v>
      </c>
      <c r="E100" s="133"/>
      <c r="F100" s="107">
        <v>0</v>
      </c>
      <c r="G100" s="147"/>
      <c r="H100" s="156"/>
    </row>
    <row r="101" spans="1:8" ht="39.950000000000003" customHeight="1" x14ac:dyDescent="0.2">
      <c r="A101" s="115"/>
      <c r="B101" s="153"/>
      <c r="C101" s="4"/>
      <c r="D101" s="33" t="str">
        <f>IF('Info + taal-langue'!$B$2="Nederlands",'NL+FR'!$A$240,'NL+FR'!$B$240)</f>
        <v>Er is één persoon of dienst die verantwoordelijk is voor deze problematiek; deze onderneemt regelmatig acties op dit vlak: 1</v>
      </c>
      <c r="E101" s="133"/>
      <c r="F101" s="107"/>
      <c r="G101" s="147"/>
      <c r="H101" s="156"/>
    </row>
    <row r="102" spans="1:8" ht="39.950000000000003" customHeight="1" x14ac:dyDescent="0.2">
      <c r="A102" s="115"/>
      <c r="B102" s="153"/>
      <c r="C102" s="4"/>
      <c r="D102" s="33" t="str">
        <f>IF('Info + taal-langue'!$B$2="Nederlands",'NL+FR'!$A$241,'NL+FR'!$B$241)</f>
        <v>Eén of meerdere personen zijn daar regelmatig mee bezig, maar tot nog toe heeft dat niet geleid tot acties op de langere termijn: 2</v>
      </c>
      <c r="E102" s="133"/>
      <c r="F102" s="107"/>
      <c r="G102" s="147"/>
      <c r="H102" s="156"/>
    </row>
    <row r="103" spans="1:8" ht="42" customHeight="1" x14ac:dyDescent="0.2">
      <c r="A103" s="115"/>
      <c r="B103" s="153"/>
      <c r="C103" s="4"/>
      <c r="D103" s="33" t="str">
        <f>IF('Info + taal-langue'!$B$2="Nederlands",'NL+FR'!$A$242,'NL+FR'!$B$242)</f>
        <v>Meerdere personen zijn daar soms wel mee bezig maar het gebeurt allemaal weinig gecoördineerd en resultaatsgericht: 3</v>
      </c>
      <c r="E103" s="133"/>
      <c r="F103" s="107"/>
      <c r="G103" s="147"/>
      <c r="H103" s="156"/>
    </row>
    <row r="104" spans="1:8" ht="39.950000000000003" customHeight="1" thickBot="1" x14ac:dyDescent="0.25">
      <c r="A104" s="116"/>
      <c r="B104" s="154"/>
      <c r="C104" s="6"/>
      <c r="D104" s="60" t="str">
        <f>IF('Info + taal-langue'!$B$2="Nederlands",'NL+FR'!$A$243,'NL+FR'!$B$243)</f>
        <v>Niemand houdt zich hiermee duidelijk bezig: 4</v>
      </c>
      <c r="E104" s="134"/>
      <c r="F104" s="108"/>
      <c r="G104" s="148"/>
      <c r="H104" s="157"/>
    </row>
    <row r="105" spans="1:8" ht="80.099999999999994" customHeight="1" x14ac:dyDescent="0.2">
      <c r="A105" s="119" t="str">
        <f>IF('Info + taal-langue'!$B$2="Nederlands",'NL+FR'!$A$134,'NL+FR'!$B$134)</f>
        <v>13. Sociaal overleg rond de psychosociale risico’s</v>
      </c>
      <c r="B105" s="152"/>
      <c r="C105" s="4"/>
      <c r="D105" s="4" t="str">
        <f>IF('Info + taal-langue'!$B$2="Nederlands",'NL+FR'!$A$244,'NL+FR'!$B$244)</f>
        <v>In welke mate worden de psychosociale risico’s en de maatregelen die op dit vlak worden overwogen besproken in de schoot van de vergaderingen van het CPBW, de ondernemingsraad of de syndicale delegatie? Indien geen van deze drie instanties bestaan: in welke mate komt deze problematiek aan bod in de diverse vergaderingen met de werknemers?</v>
      </c>
      <c r="E105" s="135" t="str">
        <f>IF('Info + taal-langue'!$B$2="Nederlands",'NL+FR'!$A$281,'NL+FR'!$B$281)</f>
        <v>Meer informatie</v>
      </c>
      <c r="F105" s="28"/>
      <c r="G105" s="146">
        <f>SUM(F106,F110)</f>
        <v>0</v>
      </c>
      <c r="H105" s="155" t="str">
        <f>IF('Info + taal-langue'!$B$2="Nederlands",'NL+FR'!$A$139,'NL+FR'!$B$139)</f>
        <v>12. SOCIAAL OVERLEG PSY</v>
      </c>
    </row>
    <row r="106" spans="1:8" ht="39.950000000000003" customHeight="1" x14ac:dyDescent="0.2">
      <c r="A106" s="115"/>
      <c r="B106" s="153"/>
      <c r="C106" s="4"/>
      <c r="D106" s="3" t="str">
        <f>IF('Info + taal-langue'!$B$2="Nederlands",'NL+FR'!$A$245,'NL+FR'!$B$245)</f>
        <v>Regelmatig: 0</v>
      </c>
      <c r="E106" s="136"/>
      <c r="F106" s="107">
        <v>0</v>
      </c>
      <c r="G106" s="147"/>
      <c r="H106" s="156"/>
    </row>
    <row r="107" spans="1:8" ht="39.950000000000003" customHeight="1" x14ac:dyDescent="0.2">
      <c r="A107" s="115"/>
      <c r="B107" s="153"/>
      <c r="C107" s="4"/>
      <c r="D107" s="3" t="str">
        <f>IF('Info + taal-langue'!$B$2="Nederlands",'NL+FR'!$A$246,'NL+FR'!$B$246)</f>
        <v>Af en toe: 1</v>
      </c>
      <c r="E107" s="136"/>
      <c r="F107" s="107"/>
      <c r="G107" s="147"/>
      <c r="H107" s="156"/>
    </row>
    <row r="108" spans="1:8" ht="39.950000000000003" customHeight="1" x14ac:dyDescent="0.2">
      <c r="A108" s="115"/>
      <c r="B108" s="153"/>
      <c r="C108" s="4"/>
      <c r="D108" s="3" t="str">
        <f>IF('Info + taal-langue'!$B$2="Nederlands",'NL+FR'!$A$247,'NL+FR'!$B$247)</f>
        <v>Zelden of nooit: 2</v>
      </c>
      <c r="E108" s="136"/>
      <c r="F108" s="107"/>
      <c r="G108" s="147"/>
      <c r="H108" s="156"/>
    </row>
    <row r="109" spans="1:8" ht="39.950000000000003" customHeight="1" x14ac:dyDescent="0.2">
      <c r="A109" s="115"/>
      <c r="B109" s="153"/>
      <c r="C109" s="4"/>
      <c r="D109" s="4" t="str">
        <f>IF('Info + taal-langue'!$B$2="Nederlands",'NL+FR'!$A$248,'NL+FR'!$B$248)</f>
        <v>In welke mate komt de problematiek van de psychosociale risico’s op de agenda van deze vergaderingen?</v>
      </c>
      <c r="E109" s="136"/>
      <c r="F109" s="29"/>
      <c r="G109" s="147"/>
      <c r="H109" s="156"/>
    </row>
    <row r="110" spans="1:8" ht="39.950000000000003" customHeight="1" x14ac:dyDescent="0.2">
      <c r="A110" s="115"/>
      <c r="B110" s="153"/>
      <c r="C110" s="4"/>
      <c r="D110" s="3" t="str">
        <f>IF('Info + taal-langue'!$B$2="Nederlands",'NL+FR'!$A$249,'NL+FR'!$B$249)</f>
        <v>We gaan het daar de komende maanden zeker over hebben: 0</v>
      </c>
      <c r="E110" s="136"/>
      <c r="F110" s="107">
        <v>0</v>
      </c>
      <c r="G110" s="147"/>
      <c r="H110" s="156"/>
    </row>
    <row r="111" spans="1:8" ht="39.950000000000003" customHeight="1" thickBot="1" x14ac:dyDescent="0.25">
      <c r="A111" s="116"/>
      <c r="B111" s="154"/>
      <c r="C111" s="6"/>
      <c r="D111" s="5" t="str">
        <f>IF('Info + taal-langue'!$B$2="Nederlands",'NL+FR'!$A$250,'NL+FR'!$B$250)</f>
        <v>Het is momenteel niet voorzien dat we hierover gaan praten: 1</v>
      </c>
      <c r="E111" s="137"/>
      <c r="F111" s="108"/>
      <c r="G111" s="148"/>
      <c r="H111" s="157"/>
    </row>
    <row r="112" spans="1:8" ht="60.95" customHeight="1" x14ac:dyDescent="0.2">
      <c r="A112" s="119" t="str">
        <f>IF('Info + taal-langue'!$B$2="Nederlands",'NL+FR'!$A$135,'NL+FR'!$B$135)</f>
        <v>14. Opleidingen en sensibiliserende acties met betrekking tot de psychosociale risico’s</v>
      </c>
      <c r="B112" s="152"/>
      <c r="C112" s="4"/>
      <c r="D112" s="4" t="str">
        <f>IF('Info + taal-langue'!$B$2="Nederlands",'NL+FR'!$A$251,'NL+FR'!$B$251)</f>
        <v>Hebben de werknemers van uw onderneming of afdeling / dienst / departement opleidingen kunnen volgen of werden zij benaderd door middel van sensibiliserende acties die rechtstreeks of onrechtstreeks verwijzen naar de psychosociale risico’s?</v>
      </c>
      <c r="E112" s="135" t="str">
        <f>IF('Info + taal-langue'!$B$2="Nederlands",'NL+FR'!$A$281,'NL+FR'!$B$281)</f>
        <v>Meer informatie</v>
      </c>
      <c r="F112" s="28"/>
      <c r="G112" s="146">
        <f>SUM(F113+F119)</f>
        <v>0</v>
      </c>
      <c r="H112" s="155" t="str">
        <f>IF('Info + taal-langue'!$B$2="Nederlands",'NL+FR'!$A$141,'NL+FR'!$B$141)</f>
        <v>14. OPLEIDINGEN PSY</v>
      </c>
    </row>
    <row r="113" spans="1:8" ht="39.950000000000003" customHeight="1" x14ac:dyDescent="0.2">
      <c r="A113" s="115"/>
      <c r="B113" s="153"/>
      <c r="C113" s="4"/>
      <c r="D113" s="3" t="str">
        <f>IF('Info + taal-langue'!$B$2="Nederlands",'NL+FR'!$A$252,'NL+FR'!$B$252)</f>
        <v>Ja, dergelijke acties worden regelmatig georganiseerd: 0</v>
      </c>
      <c r="E113" s="136"/>
      <c r="F113" s="107">
        <v>0</v>
      </c>
      <c r="G113" s="147"/>
      <c r="H113" s="156"/>
    </row>
    <row r="114" spans="1:8" ht="39.950000000000003" customHeight="1" x14ac:dyDescent="0.2">
      <c r="A114" s="115"/>
      <c r="B114" s="153"/>
      <c r="C114" s="4"/>
      <c r="D114" s="3" t="str">
        <f t="array" ref="D114">IF('Info + taal-langue'!$B$2="Nederlands",'NL+FR'!$A$253,'NL+FR'!$B$253)</f>
        <v>Die dingen werden wel eens georganiseerd, maar er zit geen echte systematiek in: 1</v>
      </c>
      <c r="E114" s="136"/>
      <c r="F114" s="107"/>
      <c r="G114" s="147"/>
      <c r="H114" s="156"/>
    </row>
    <row r="115" spans="1:8" ht="39.950000000000003" customHeight="1" x14ac:dyDescent="0.2">
      <c r="A115" s="115"/>
      <c r="B115" s="153"/>
      <c r="C115" s="4"/>
      <c r="D115" s="3" t="str">
        <f>IF('Info + taal-langue'!$B$2="Nederlands",'NL+FR'!$A$254,'NL+FR'!$B$254)</f>
        <v>Dit is ooit één keer gebeurd, nog niet zo lang geleden: 2</v>
      </c>
      <c r="E115" s="136"/>
      <c r="F115" s="107"/>
      <c r="G115" s="147"/>
      <c r="H115" s="156"/>
    </row>
    <row r="116" spans="1:8" ht="39.950000000000003" customHeight="1" x14ac:dyDescent="0.2">
      <c r="A116" s="115"/>
      <c r="B116" s="153"/>
      <c r="C116" s="4"/>
      <c r="D116" s="3" t="str">
        <f>IF('Info + taal-langue'!$B$2="Nederlands",'NL+FR'!$A$255,'NL+FR'!$B$255)</f>
        <v>Dit is ooit één keer gebeurd, maar dat is toch al meer dan een paar jaar geleden: 3</v>
      </c>
      <c r="E116" s="136"/>
      <c r="F116" s="107"/>
      <c r="G116" s="147"/>
      <c r="H116" s="156"/>
    </row>
    <row r="117" spans="1:8" ht="39.950000000000003" customHeight="1" x14ac:dyDescent="0.2">
      <c r="A117" s="115"/>
      <c r="B117" s="153"/>
      <c r="C117" s="4"/>
      <c r="D117" s="3" t="str">
        <f>IF('Info + taal-langue'!$B$2="Nederlands",'NL+FR'!$A$256,'NL+FR'!$B$256)</f>
        <v>Neen, van dit soort acties is nog nooit sprake geweest in onze onderneming: 4</v>
      </c>
      <c r="E117" s="136"/>
      <c r="F117" s="107"/>
      <c r="G117" s="147"/>
      <c r="H117" s="156"/>
    </row>
    <row r="118" spans="1:8" ht="39.950000000000003" customHeight="1" x14ac:dyDescent="0.2">
      <c r="A118" s="115"/>
      <c r="B118" s="153"/>
      <c r="C118" s="4"/>
      <c r="D118" s="4" t="str">
        <f>IF('Info + taal-langue'!$B$2="Nederlands",'NL+FR'!$A$257,'NL+FR'!$B$257)</f>
        <v>Worden de leden van de hiërarchische lijn gesensibiliseerd over de problematiek van de psychosociale risico’s?</v>
      </c>
      <c r="E118" s="136"/>
      <c r="F118" s="29"/>
      <c r="G118" s="147"/>
      <c r="H118" s="156"/>
    </row>
    <row r="119" spans="1:8" ht="39.950000000000003" customHeight="1" x14ac:dyDescent="0.2">
      <c r="A119" s="115"/>
      <c r="B119" s="153"/>
      <c r="C119" s="4"/>
      <c r="D119" s="3" t="str">
        <f>IF('Info + taal-langue'!$B$2="Nederlands",'NL+FR'!$A$258,'NL+FR'!$B$258)</f>
        <v>Hierover werden er al opleidingen georganiseerd. Deze worden bovendien regelmatig herhaald: 0</v>
      </c>
      <c r="E119" s="136"/>
      <c r="F119" s="107">
        <v>0</v>
      </c>
      <c r="G119" s="147"/>
      <c r="H119" s="156"/>
    </row>
    <row r="120" spans="1:8" ht="39.950000000000003" customHeight="1" x14ac:dyDescent="0.2">
      <c r="A120" s="115"/>
      <c r="B120" s="153"/>
      <c r="C120" s="4"/>
      <c r="D120" s="3" t="str">
        <f>IF('Info + taal-langue'!$B$2="Nederlands",'NL+FR'!$A$259,'NL+FR'!$B$259)</f>
        <v>Binnenkort wordt hierover een opleidingssessie georganiseerd: 1</v>
      </c>
      <c r="E120" s="136"/>
      <c r="F120" s="107"/>
      <c r="G120" s="147"/>
      <c r="H120" s="156"/>
    </row>
    <row r="121" spans="1:8" ht="39.950000000000003" customHeight="1" thickBot="1" x14ac:dyDescent="0.25">
      <c r="A121" s="116"/>
      <c r="B121" s="154"/>
      <c r="C121" s="6"/>
      <c r="D121" s="5" t="str">
        <f>IF('Info + taal-langue'!$B$2="Nederlands",'NL+FR'!$A$260,'NL+FR'!$B$260)</f>
        <v>Er is nooit sprake van geweest om zo’n opleiding voor de leden van de hiërarchische lijn te organiseren: 2</v>
      </c>
      <c r="E121" s="137"/>
      <c r="F121" s="108"/>
      <c r="G121" s="148"/>
      <c r="H121" s="157"/>
    </row>
    <row r="122" spans="1:8" ht="42.95" customHeight="1" x14ac:dyDescent="0.2">
      <c r="A122" s="119" t="str">
        <f>IF('Info + taal-langue'!$B$2="Nederlands",'NL+FR'!$A$136,'NL+FR'!$B$136)</f>
        <v>15. Bestaan van een actieplan ter bestrijding van de psychosociale risico’s</v>
      </c>
      <c r="B122" s="152"/>
      <c r="C122" s="34"/>
      <c r="D122" s="4" t="str">
        <f>IF('Info + taal-langue'!$B$2="Nederlands",'NL+FR'!$A$261,'NL+FR'!$B$261)</f>
        <v>Bestaat er een actieplan met betrekking tot de voorkoming en bestrijding van psychosociale risico’s waarvan de uitvoering wordt opgevolgd?</v>
      </c>
      <c r="E122" s="135" t="str">
        <f>IF('Info + taal-langue'!$B$2="Nederlands",'NL+FR'!$A$281,'NL+FR'!$B$281)</f>
        <v>Meer informatie</v>
      </c>
      <c r="F122" s="28"/>
      <c r="G122" s="146">
        <f>F123</f>
        <v>0</v>
      </c>
      <c r="H122" s="155" t="str">
        <f>IF('Info + taal-langue'!$B$2="Nederlands",'NL+FR'!$A$142,'NL+FR'!$B$142)</f>
        <v>15. ACTIEPLAN PSY</v>
      </c>
    </row>
    <row r="123" spans="1:8" ht="39.950000000000003" customHeight="1" x14ac:dyDescent="0.2">
      <c r="A123" s="115"/>
      <c r="B123" s="153"/>
      <c r="C123" s="4"/>
      <c r="D123" s="3" t="str">
        <f>IF('Info + taal-langue'!$B$2="Nederlands",'NL+FR'!$A$262,'NL+FR'!$B$262)</f>
        <v>Een dergelijk actieplan bestaat. Het leidt tot acties, waarvan de uitvoering wordt opgevolgd: 0</v>
      </c>
      <c r="E123" s="136"/>
      <c r="F123" s="107">
        <v>0</v>
      </c>
      <c r="G123" s="147"/>
      <c r="H123" s="156"/>
    </row>
    <row r="124" spans="1:8" ht="39.950000000000003" customHeight="1" x14ac:dyDescent="0.2">
      <c r="A124" s="115"/>
      <c r="B124" s="153"/>
      <c r="C124" s="4"/>
      <c r="D124" s="3" t="str">
        <f>IF('Info + taal-langue'!$B$2="Nederlands",'NL+FR'!$A$263,'NL+FR'!$B$263)</f>
        <v>Een dergelijk actieplan werd uitgewerkt maar de uitvoering ervan wordt niet echt opgevolgd: 1</v>
      </c>
      <c r="E124" s="136"/>
      <c r="F124" s="107"/>
      <c r="G124" s="147"/>
      <c r="H124" s="156"/>
    </row>
    <row r="125" spans="1:8" ht="45.95" customHeight="1" x14ac:dyDescent="0.2">
      <c r="A125" s="115"/>
      <c r="B125" s="153"/>
      <c r="C125" s="4"/>
      <c r="D125" s="3" t="str">
        <f>IF('Info + taal-langue'!$B$2="Nederlands",'NL+FR'!$A$264,'NL+FR'!$B$264)</f>
        <v>Er bestaat geen actieplan ter bestrijding van de psychosociale risico’s, hoewel er wel een risicoanalyse op dit vlak werd uitgevoerd: 2</v>
      </c>
      <c r="E125" s="136"/>
      <c r="F125" s="107"/>
      <c r="G125" s="147"/>
      <c r="H125" s="156"/>
    </row>
    <row r="126" spans="1:8" ht="53.1" customHeight="1" thickBot="1" x14ac:dyDescent="0.25">
      <c r="A126" s="116"/>
      <c r="B126" s="154"/>
      <c r="C126" s="6"/>
      <c r="D126" s="3" t="str">
        <f t="array" ref="D126">IF('Info + taal-langue'!$B$2="Nederlands",'NL+FR'!$A$265,'NL+FR'!$B$265)</f>
        <v>Er bestaat geen actieplan ter bestrijding van de psychosociale risico’s in de onderneming en er werd in de loop van de laatste jaren ook geen risicoanalyse op dit vlak uitgevoerd: 3</v>
      </c>
      <c r="E126" s="137"/>
      <c r="F126" s="107"/>
      <c r="G126" s="147"/>
      <c r="H126" s="157"/>
    </row>
    <row r="127" spans="1:8" ht="39.950000000000003" customHeight="1" thickBot="1" x14ac:dyDescent="0.25">
      <c r="D127" s="7" t="str">
        <f>IF('Info + taal-langue'!$B$2="Nederlands",'NL+FR'!$A$59,'NL+FR'!$B$59)</f>
        <v>TOTAALSCORE</v>
      </c>
      <c r="E127" s="31"/>
      <c r="F127" s="8"/>
      <c r="G127" s="59">
        <f>SUM(G4:G126)</f>
        <v>0</v>
      </c>
    </row>
    <row r="128" spans="1:8" ht="39.950000000000003" customHeight="1" thickBot="1" x14ac:dyDescent="0.25"/>
    <row r="129" spans="7:9" ht="40.35" customHeight="1" thickBot="1" x14ac:dyDescent="0.25">
      <c r="G129" s="20" t="str">
        <f>IF('Info + taal-langue'!$B$2="Nederlands",'NL+FR'!$A$266,'NL+FR'!$B$266)</f>
        <v xml:space="preserve">Van 0 tot 19: </v>
      </c>
      <c r="H129" s="21" t="str">
        <f>IF('Info + taal-langue'!$B$2="Nederlands",'NL+FR'!$A$268,'NL+FR'!$B$268)</f>
        <v>Van 20 tot 39:</v>
      </c>
      <c r="I129" s="22" t="str">
        <f>IF('Info + taal-langue'!$B$2="Nederlands",'NL+FR'!$A$270,'NL+FR'!$B$270)</f>
        <v>Van 40 tot 65:</v>
      </c>
    </row>
    <row r="130" spans="7:9" ht="210" customHeight="1" thickBot="1" x14ac:dyDescent="0.25">
      <c r="G130" s="23" t="str">
        <f>IF('Info + taal-langue'!$B$2="Nederlands",'NL+FR'!$A$267,'NL+FR'!$B$267)</f>
        <v>U zit in het groen. Blijf evenwel de evolutie van de indicatoren opvolgen. Indien u 1 of 2 Knipperlichten heeft, besteed hier dan prioritair aandacht aan. Aan het voorkomen van psychosociale risico’s moet er elke dag gewerkt worden. Wij raden u aan om 
volgend jaar deze tabel opnieuw in te vullen.</v>
      </c>
      <c r="H130" s="24" t="str">
        <f>IF('Info + taal-langue'!$B$2="Nederlands",'NL+FR'!$A$269,'NL+FR'!$B$269)</f>
        <v>U zit in het oranje. Wij raden u aan om de “Gids voor de preventie van psychosociale risico’s op het werk” (raadpleegbaar via https://www.werk.belgie.be/nl/publicaties/gids-voor-de-preventie-van-psychosociale-risicos-op-het-werk) te lezen, een grondige risicoanalyse op dit vlak uit te voeren en een actieplan uit te werken. Schenk daarbij vooral aandacht aan de problematische Knipperlichten. 
Vergeet niet deze tabel volgend jaar opnieuw in te vullen!</v>
      </c>
      <c r="I130" s="25" t="str">
        <f>IF('Info + taal-langue'!$B$2="Nederlands",'NL+FR'!$A$271,'NL+FR'!$B$271)</f>
        <v>U zit in het rood. Het is hoog tijd om de “Gids voor de preventie van psychosociale risico’s” (raadpleegbaar via https://www.werk.belgie.be/nl/publicaties/gids-voor-de-preventie-van-psychosociale-risicos-op-het-werk) door te nemen en een grondige analyse uit te voeren op het vlak van de psychosociale risico’s! 
Het is belangrijk hieraan een actieplan te verbinden. Wij raden u aan om u in deze problematiek te laten bijstaan door deskundige personen, zoals een preventieadviseur-psychosociale aspecten, de arbeidsarts of andere deskundigen. U kan gebruik maken van de instrumenten die aangeboden worden op de website van FOD Werkgelegenheid, Arbeid en Sociaal Overleg.
www.werk.belgie.be</v>
      </c>
    </row>
  </sheetData>
  <mergeCells count="120">
    <mergeCell ref="G1:G3"/>
    <mergeCell ref="H1:H3"/>
    <mergeCell ref="A4:A11"/>
    <mergeCell ref="C4:C11"/>
    <mergeCell ref="E4:E11"/>
    <mergeCell ref="G4:G11"/>
    <mergeCell ref="H4:H11"/>
    <mergeCell ref="B5:B11"/>
    <mergeCell ref="F5:F7"/>
    <mergeCell ref="F9:F11"/>
    <mergeCell ref="A12:A23"/>
    <mergeCell ref="B12:B19"/>
    <mergeCell ref="C12:C19"/>
    <mergeCell ref="E12:E23"/>
    <mergeCell ref="A1:A3"/>
    <mergeCell ref="B1:B3"/>
    <mergeCell ref="D1:D3"/>
    <mergeCell ref="A24:A31"/>
    <mergeCell ref="B24:B31"/>
    <mergeCell ref="C24:C31"/>
    <mergeCell ref="E24:E31"/>
    <mergeCell ref="G24:G31"/>
    <mergeCell ref="H24:H31"/>
    <mergeCell ref="F25:F27"/>
    <mergeCell ref="F29:F31"/>
    <mergeCell ref="G12:G23"/>
    <mergeCell ref="H12:H23"/>
    <mergeCell ref="F13:F15"/>
    <mergeCell ref="F17:F19"/>
    <mergeCell ref="B20:B23"/>
    <mergeCell ref="C20:C23"/>
    <mergeCell ref="F21:F23"/>
    <mergeCell ref="A48:A51"/>
    <mergeCell ref="B48:B51"/>
    <mergeCell ref="C48:C51"/>
    <mergeCell ref="E48:E51"/>
    <mergeCell ref="G48:G51"/>
    <mergeCell ref="H48:H51"/>
    <mergeCell ref="F49:F51"/>
    <mergeCell ref="A32:A47"/>
    <mergeCell ref="B32:B47"/>
    <mergeCell ref="C32:C47"/>
    <mergeCell ref="E32:E47"/>
    <mergeCell ref="G32:G47"/>
    <mergeCell ref="H32:H47"/>
    <mergeCell ref="F33:F35"/>
    <mergeCell ref="F37:F39"/>
    <mergeCell ref="F41:F43"/>
    <mergeCell ref="F45:F47"/>
    <mergeCell ref="A57:A65"/>
    <mergeCell ref="B57:B65"/>
    <mergeCell ref="C57:C65"/>
    <mergeCell ref="E57:E65"/>
    <mergeCell ref="G57:G65"/>
    <mergeCell ref="H57:H65"/>
    <mergeCell ref="F58:F61"/>
    <mergeCell ref="F63:F65"/>
    <mergeCell ref="A52:A56"/>
    <mergeCell ref="B52:B56"/>
    <mergeCell ref="C52:C56"/>
    <mergeCell ref="E52:E56"/>
    <mergeCell ref="G52:G56"/>
    <mergeCell ref="H52:H56"/>
    <mergeCell ref="F53:F56"/>
    <mergeCell ref="A76:A83"/>
    <mergeCell ref="B76:B83"/>
    <mergeCell ref="C76:C83"/>
    <mergeCell ref="E76:E83"/>
    <mergeCell ref="G76:G83"/>
    <mergeCell ref="H76:H83"/>
    <mergeCell ref="F77:F79"/>
    <mergeCell ref="F81:F83"/>
    <mergeCell ref="A66:A75"/>
    <mergeCell ref="B66:B75"/>
    <mergeCell ref="C66:C75"/>
    <mergeCell ref="E66:E75"/>
    <mergeCell ref="G66:G75"/>
    <mergeCell ref="H66:H75"/>
    <mergeCell ref="F67:F70"/>
    <mergeCell ref="F72:F75"/>
    <mergeCell ref="A91:A98"/>
    <mergeCell ref="B91:B98"/>
    <mergeCell ref="E91:E98"/>
    <mergeCell ref="G91:G98"/>
    <mergeCell ref="H91:H98"/>
    <mergeCell ref="F92:F94"/>
    <mergeCell ref="F96:F98"/>
    <mergeCell ref="A84:A90"/>
    <mergeCell ref="B84:B90"/>
    <mergeCell ref="E84:E90"/>
    <mergeCell ref="G84:G90"/>
    <mergeCell ref="H84:H90"/>
    <mergeCell ref="F85:F87"/>
    <mergeCell ref="F89:F90"/>
    <mergeCell ref="A105:A111"/>
    <mergeCell ref="B105:B111"/>
    <mergeCell ref="E105:E111"/>
    <mergeCell ref="G105:G111"/>
    <mergeCell ref="H105:H111"/>
    <mergeCell ref="F106:F108"/>
    <mergeCell ref="F110:F111"/>
    <mergeCell ref="A99:A104"/>
    <mergeCell ref="B99:B104"/>
    <mergeCell ref="E99:E104"/>
    <mergeCell ref="G99:G104"/>
    <mergeCell ref="H99:H104"/>
    <mergeCell ref="F100:F104"/>
    <mergeCell ref="A122:A126"/>
    <mergeCell ref="B122:B126"/>
    <mergeCell ref="E122:E126"/>
    <mergeCell ref="G122:G126"/>
    <mergeCell ref="H122:H126"/>
    <mergeCell ref="F123:F126"/>
    <mergeCell ref="A112:A121"/>
    <mergeCell ref="B112:B121"/>
    <mergeCell ref="E112:E121"/>
    <mergeCell ref="G112:G121"/>
    <mergeCell ref="H112:H121"/>
    <mergeCell ref="F113:F117"/>
    <mergeCell ref="F119:F121"/>
  </mergeCells>
  <conditionalFormatting sqref="G127">
    <cfRule type="cellIs" dxfId="24" priority="1" operator="greaterThanOrEqual">
      <formula>40</formula>
    </cfRule>
    <cfRule type="cellIs" dxfId="23" priority="2" operator="between">
      <formula>20</formula>
      <formula>39</formula>
    </cfRule>
    <cfRule type="cellIs" dxfId="22" priority="3" operator="lessThanOrEqual">
      <formula>19</formula>
    </cfRule>
    <cfRule type="cellIs" dxfId="21" priority="4" operator="between">
      <formula>19</formula>
      <formula>40</formula>
    </cfRule>
    <cfRule type="cellIs" dxfId="20" priority="5" operator="greaterThan">
      <formula>39</formula>
    </cfRule>
    <cfRule type="cellIs" dxfId="19" priority="6" operator="lessThan">
      <formula>20</formula>
    </cfRule>
    <cfRule type="colorScale" priority="7">
      <colorScale>
        <cfvo type="num" val="0"/>
        <cfvo type="num" val="65"/>
        <color rgb="FFFF7128"/>
        <color rgb="FFFFEF9C"/>
      </colorScale>
    </cfRule>
    <cfRule type="aboveAverage" dxfId="18" priority="8" aboveAverage="0"/>
    <cfRule type="colorScale" priority="9">
      <colorScale>
        <cfvo type="min"/>
        <cfvo type="percentile" val="50"/>
        <cfvo type="max"/>
        <color rgb="FFF8696B"/>
        <color rgb="FFFFEB84"/>
        <color rgb="FF63BE7B"/>
      </colorScale>
    </cfRule>
  </conditionalFormatting>
  <hyperlinks>
    <hyperlink ref="E4" location="Interpretation!A2" display="Interpretation!A2"/>
    <hyperlink ref="E5" location="Interpretation!A2" display="Interpretation!A2"/>
    <hyperlink ref="E6" location="Interpretation!A2" display="Interpretation!A2"/>
    <hyperlink ref="E7" location="Interpretation!A2" display="Interpretation!A2"/>
    <hyperlink ref="E8" location="Interpretation!A2" display="Interpretation!A2"/>
    <hyperlink ref="E9" location="Interpretation!A2" display="Interpretation!A2"/>
    <hyperlink ref="E10" location="Interpretation!A2" display="Interpretation!A2"/>
    <hyperlink ref="E11" location="Interpretation!A2" display="Interpretation!A2"/>
    <hyperlink ref="E12" location="Interpretation!A3" display="Interpretation!A3"/>
    <hyperlink ref="E13" location="Interpretation!A3" display="Interpretation!A3"/>
    <hyperlink ref="E14" location="Interpretation!A3" display="Interpretation!A3"/>
    <hyperlink ref="E15" location="Interpretation!A3" display="Interpretation!A3"/>
    <hyperlink ref="E16" location="Interpretation!A3" display="Interpretation!A3"/>
    <hyperlink ref="E17" location="Interpretation!A3" display="Interpretation!A3"/>
    <hyperlink ref="E18" location="Interpretation!A3" display="Interpretation!A3"/>
    <hyperlink ref="E19" location="Interpretation!A3" display="Interpretation!A3"/>
    <hyperlink ref="E20" location="Interpretation!A3" display="Interpretation!A3"/>
    <hyperlink ref="E21" location="Interpretation!A3" display="Interpretation!A3"/>
    <hyperlink ref="E22" location="Interpretation!A3" display="Interpretation!A3"/>
    <hyperlink ref="E23" location="Interpretation!A3" display="Interpretation!A3"/>
    <hyperlink ref="E24" location="Interpretation!A5" display="Interpretation!A5"/>
    <hyperlink ref="E25" location="Interpretation!A5" display="Interpretation!A5"/>
    <hyperlink ref="E26" location="Interpretation!A5" display="Interpretation!A5"/>
    <hyperlink ref="E27" location="Interpretation!A5" display="Interpretation!A5"/>
    <hyperlink ref="E28" location="Interpretation!A5" display="Interpretation!A5"/>
    <hyperlink ref="E29" location="Interpretation!A5" display="Interpretation!A5"/>
    <hyperlink ref="E30" location="Interpretation!A5" display="Interpretation!A5"/>
    <hyperlink ref="E31" location="Interpretation!A5" display="Interpretation!A5"/>
    <hyperlink ref="E32" location="Interpretation!A6" display="Interpretation!A6"/>
    <hyperlink ref="E33" location="Interpretation!A6" display="Interpretation!A6"/>
    <hyperlink ref="E34" location="Interpretation!A6" display="Interpretation!A6"/>
    <hyperlink ref="E35" location="Interpretation!A6" display="Interpretation!A6"/>
    <hyperlink ref="E36" location="Interpretation!A6" display="Interpretation!A6"/>
    <hyperlink ref="E37" location="Interpretation!A6" display="Interpretation!A6"/>
    <hyperlink ref="E38" location="Interpretation!A6" display="Interpretation!A6"/>
    <hyperlink ref="E39" location="Interpretation!A6" display="Interpretation!A6"/>
    <hyperlink ref="E40" location="Interpretation!A6" display="Interpretation!A6"/>
    <hyperlink ref="E41" location="Interpretation!A6" display="Interpretation!A6"/>
    <hyperlink ref="E42" location="Interpretation!A6" display="Interpretation!A6"/>
    <hyperlink ref="E43" location="Interpretation!A6" display="Interpretation!A6"/>
    <hyperlink ref="E44" location="Interpretation!A6" display="Interpretation!A6"/>
    <hyperlink ref="E45" location="Interpretation!A6" display="Interpretation!A6"/>
    <hyperlink ref="E46" location="Interpretation!A6" display="Interpretation!A6"/>
    <hyperlink ref="E47" location="Interpretation!A6" display="Interpretation!A6"/>
    <hyperlink ref="E48" location="Interpretation!A8" display="Interpretation!A8"/>
    <hyperlink ref="E49" location="Interpretation!A8" display="Interpretation!A8"/>
    <hyperlink ref="E50" location="Interpretation!A8" display="Interpretation!A8"/>
    <hyperlink ref="E51" location="Interpretation!A8" display="Interpretation!A8"/>
    <hyperlink ref="E52" location="Interpretation!A9" display="Interpretation!A9"/>
    <hyperlink ref="E53" location="Interpretation!A9" display="Interpretation!A9"/>
    <hyperlink ref="E54" location="Interpretation!A9" display="Interpretation!A9"/>
    <hyperlink ref="E55" location="Interpretation!A9" display="Interpretation!A9"/>
    <hyperlink ref="E56" location="Interpretation!A9" display="Interpretation!A9"/>
    <hyperlink ref="E57" location="Interpretation!A10" display="Interpretation!A10"/>
    <hyperlink ref="E58" location="Interpretation!A10" display="Interpretation!A10"/>
    <hyperlink ref="E59" location="Interpretation!A10" display="Interpretation!A10"/>
    <hyperlink ref="E60" location="Interpretation!A10" display="Interpretation!A10"/>
    <hyperlink ref="E61" location="Interpretation!A10" display="Interpretation!A10"/>
    <hyperlink ref="E62" location="Interpretation!A10" display="Interpretation!A10"/>
    <hyperlink ref="E63" location="Interpretation!A10" display="Interpretation!A10"/>
    <hyperlink ref="E64" location="Interpretation!A10" display="Interpretation!A10"/>
    <hyperlink ref="E65" location="Interpretation!A10" display="Interpretation!A10"/>
    <hyperlink ref="E66" location="Interpretation!A12" display="Interpretation!A12"/>
    <hyperlink ref="E67" location="Interpretation!A12" display="Interpretation!A12"/>
    <hyperlink ref="E68" location="Interpretation!A12" display="Interpretation!A12"/>
    <hyperlink ref="E69" location="Interpretation!A12" display="Interpretation!A12"/>
    <hyperlink ref="E70" location="Interpretation!A12" display="Interpretation!A12"/>
    <hyperlink ref="E71" location="Interpretation!A12" display="Interpretation!A12"/>
    <hyperlink ref="E72" location="Interpretation!A12" display="Interpretation!A12"/>
    <hyperlink ref="E73" location="Interpretation!A12" display="Interpretation!A12"/>
    <hyperlink ref="E74" location="Interpretation!A12" display="Interpretation!A12"/>
    <hyperlink ref="E75" location="Interpretation!A12" display="Interpretation!A12"/>
    <hyperlink ref="E76" location="Interpretation!A13" display="Interpretation!A13"/>
    <hyperlink ref="E77" location="Interpretation!A13" display="Interpretation!A13"/>
    <hyperlink ref="E78" location="Interpretation!A13" display="Interpretation!A13"/>
    <hyperlink ref="E79" location="Interpretation!A13" display="Interpretation!A13"/>
    <hyperlink ref="E80" location="Interpretation!A13" display="Interpretation!A13"/>
    <hyperlink ref="E81" location="Interpretation!A13" display="Interpretation!A13"/>
    <hyperlink ref="E82" location="Interpretation!A13" display="Interpretation!A13"/>
    <hyperlink ref="E83" location="Interpretation!A13" display="Interpretation!A13"/>
    <hyperlink ref="E91" location="Interpretation!A16" display="Interpretation!A16"/>
    <hyperlink ref="E92" location="Interpretation!A16" display="Interpretation!A16"/>
    <hyperlink ref="E93" location="Interpretation!A16" display="Interpretation!A16"/>
    <hyperlink ref="E94" location="Interpretation!A16" display="Interpretation!A16"/>
    <hyperlink ref="E95" location="Interpretation!A16" display="Interpretation!A16"/>
    <hyperlink ref="E96" location="Interpretation!A16" display="Interpretation!A16"/>
    <hyperlink ref="E97" location="Interpretation!A16" display="Interpretation!A16"/>
    <hyperlink ref="E98" location="Interpretation!A16" display="Interpretation!A16"/>
    <hyperlink ref="E84" location="Interpretation!A15" display="Interpretation!A15"/>
    <hyperlink ref="E85" location="Interpretation!A15" display="Interpretation!A15"/>
    <hyperlink ref="E86" location="Interpretation!A15" display="Interpretation!A15"/>
    <hyperlink ref="E87" location="Interpretation!A15" display="Interpretation!A15"/>
    <hyperlink ref="E88" location="Interpretation!A15" display="Interpretation!A15"/>
    <hyperlink ref="E89" location="Interpretation!A15" display="Interpretation!A15"/>
    <hyperlink ref="E90" location="Interpretation!A15" display="Interpretation!A15"/>
    <hyperlink ref="E99" location="Interpretation!A18" display="Interpretation!A18"/>
    <hyperlink ref="E100" location="Interpretation!A18" display="Interpretation!A18"/>
    <hyperlink ref="E101" location="Interpretation!A18" display="Interpretation!A18"/>
    <hyperlink ref="E102" location="Interpretation!A18" display="Interpretation!A18"/>
    <hyperlink ref="E103" location="Interpretation!A18" display="Interpretation!A18"/>
    <hyperlink ref="E104" location="Interpretation!A18" display="Interpretation!A18"/>
    <hyperlink ref="E105" location="Interpretation!A19" display="Interpretation!A19"/>
    <hyperlink ref="E106" location="Interpretation!A19" display="Interpretation!A19"/>
    <hyperlink ref="E107" location="Interpretation!A19" display="Interpretation!A19"/>
    <hyperlink ref="E108" location="Interpretation!A19" display="Interpretation!A19"/>
    <hyperlink ref="E109" location="Interpretation!A19" display="Interpretation!A19"/>
    <hyperlink ref="E110" location="Interpretation!A19" display="Interpretation!A19"/>
    <hyperlink ref="E111" location="Interpretation!A19" display="Interpretation!A19"/>
    <hyperlink ref="E112" location="Interpretation!A20" display="Interpretation!A20"/>
    <hyperlink ref="E113" location="Interpretation!A20" display="Interpretation!A20"/>
    <hyperlink ref="E114" location="Interpretation!A20" display="Interpretation!A20"/>
    <hyperlink ref="E115" location="Interpretation!A20" display="Interpretation!A20"/>
    <hyperlink ref="E116" location="Interpretation!A20" display="Interpretation!A20"/>
    <hyperlink ref="E117" location="Interpretation!A20" display="Interpretation!A20"/>
    <hyperlink ref="E118" location="Interpretation!A20" display="Interpretation!A20"/>
    <hyperlink ref="E119" location="Interpretation!A20" display="Interpretation!A20"/>
    <hyperlink ref="E120" location="Interpretation!A20" display="Interpretation!A20"/>
    <hyperlink ref="E121" location="Interpretation!A20" display="Interpretation!A20"/>
    <hyperlink ref="E122" location="Interpretation!A21" display="Interpretation!A21"/>
    <hyperlink ref="E123" location="Interpretation!A21" display="Interpretation!A21"/>
    <hyperlink ref="E124" location="Interpretation!A21" display="Interpretation!A21"/>
    <hyperlink ref="E125" location="Interpretation!A21" display="Interpretation!A21"/>
    <hyperlink ref="E126" location="Interpretation!A21" display="Interpretation!A21"/>
  </hyperlinks>
  <pageMargins left="0.7" right="0.7" top="0.75" bottom="0.75" header="0.3" footer="0.3"/>
  <pageSetup paperSize="9" orientation="portrait" horizontalDpi="300" verticalDpi="300"/>
  <extLst>
    <ext xmlns:mx="http://schemas.microsoft.com/office/mac/excel/2008/main" uri="{64002731-A6B0-56B0-2670-7721B7C09600}">
      <mx:PLV Mode="0" OnePage="0" WScale="0"/>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I130"/>
  <sheetViews>
    <sheetView showGridLines="0" workbookViewId="0">
      <pane xSplit="1" topLeftCell="B1" activePane="topRight" state="frozen"/>
      <selection pane="topRight" activeCell="C1" sqref="C1"/>
    </sheetView>
  </sheetViews>
  <sheetFormatPr defaultColWidth="8.85546875" defaultRowHeight="39.950000000000003" customHeight="1" x14ac:dyDescent="0.2"/>
  <cols>
    <col min="1" max="1" width="20.85546875" style="2" customWidth="1"/>
    <col min="2" max="3" width="21.28515625" style="1" customWidth="1"/>
    <col min="4" max="4" width="75.7109375" style="1" customWidth="1"/>
    <col min="5" max="5" width="30.42578125" style="1" customWidth="1"/>
    <col min="6" max="6" width="14.140625" style="1" customWidth="1"/>
    <col min="7" max="7" width="40.85546875" style="1" customWidth="1"/>
    <col min="8" max="8" width="79.140625" style="1" customWidth="1"/>
    <col min="9" max="9" width="58.85546875" style="1" customWidth="1"/>
    <col min="10" max="16384" width="8.85546875" style="1"/>
  </cols>
  <sheetData>
    <row r="1" spans="1:8" ht="15" customHeight="1" x14ac:dyDescent="0.2">
      <c r="A1" s="138" t="str">
        <f>IF('Info + taal-langue'!$B$2="Nederlands",'NL+FR'!$A$5,'NL+FR'!$B$5)</f>
        <v>Knipperlicht</v>
      </c>
      <c r="B1" s="138" t="str">
        <f>IF('Info + taal-langue'!$B$2="Nederlands",'NL+FR'!$A$115,'NL+FR'!$B$115)</f>
        <v>Cijfermatige gegevens</v>
      </c>
      <c r="C1" s="64"/>
      <c r="D1" s="138" t="str">
        <f>IF('Info + taal-langue'!$B$2="Nederlands",'NL+FR'!$A$7,'NL+FR'!$B$7)</f>
        <v>Evaluatie</v>
      </c>
      <c r="E1" s="89"/>
      <c r="F1" s="64"/>
      <c r="G1" s="138" t="str">
        <f>IF('Info + taal-langue'!$B$2="Nederlands",'NL+FR'!$A$128,'NL+FR'!$B$128)</f>
        <v>Score knipperlicht</v>
      </c>
      <c r="H1" s="138" t="str">
        <f>IF('Info + taal-langue'!$B$2="Nederlands",'NL+FR'!$A$62,'NL+FR'!$B$62)</f>
        <v>Bespreking thema</v>
      </c>
    </row>
    <row r="2" spans="1:8" ht="15" customHeight="1" x14ac:dyDescent="0.2">
      <c r="A2" s="139"/>
      <c r="B2" s="139"/>
      <c r="C2" s="65" t="str">
        <f>IF('Info + taal-langue'!$B$2="Nederlands",'NL+FR'!$A$126,'NL+FR'!$B$126)</f>
        <v>Aantal</v>
      </c>
      <c r="D2" s="139"/>
      <c r="E2" s="90"/>
      <c r="F2" s="65" t="str">
        <f>IF('Info + taal-langue'!$B$2="Nederlands",'NL+FR'!$A$127,'NL+FR'!$B$127)</f>
        <v>Subscore</v>
      </c>
      <c r="G2" s="139"/>
      <c r="H2" s="139"/>
    </row>
    <row r="3" spans="1:8" ht="15" customHeight="1" thickBot="1" x14ac:dyDescent="0.25">
      <c r="A3" s="140"/>
      <c r="B3" s="140"/>
      <c r="C3" s="66"/>
      <c r="D3" s="140"/>
      <c r="E3" s="91"/>
      <c r="F3" s="66"/>
      <c r="G3" s="140"/>
      <c r="H3" s="140"/>
    </row>
    <row r="4" spans="1:8" s="62" customFormat="1" ht="45" customHeight="1" x14ac:dyDescent="0.25">
      <c r="A4" s="115" t="str">
        <f>IF('Info + taal-langue'!$B$2="Nederlands",'NL+FR'!$A$103,'NL+FR'!$B$103)</f>
        <v>1. Arbeidsongevallen</v>
      </c>
      <c r="B4" s="63" t="str">
        <f>IF('Info + taal-langue'!$B$2="Nederlands",'NL+FR'!$A$113,'NL+FR'!$B$113)</f>
        <v>Frequentiegraad</v>
      </c>
      <c r="C4" s="141">
        <f>'Data collection'!Q2</f>
        <v>0</v>
      </c>
      <c r="D4" s="61" t="str">
        <f>IF('Info + taal-langue'!$B$2="Nederlands",'NL+FR'!$A$143,'NL+FR'!$B$143)</f>
        <v>Hoe beoordeelt u de frequentiegraad van de arbeidsongevallen, gegeven de kenmerken van uw onderneming of afdeling / dienst / departement, de sector waarin u actief bent en haar omvang?</v>
      </c>
      <c r="E4" s="135" t="str">
        <f>IF('Info + taal-langue'!$B$2="Nederlands",'NL+FR'!$A$281,'NL+FR'!$B$281)</f>
        <v>Meer informatie</v>
      </c>
      <c r="F4" s="26"/>
      <c r="G4" s="143">
        <f>SUM(F5+F9)</f>
        <v>0</v>
      </c>
      <c r="H4" s="155" t="str">
        <f>UPPER(IF('Info + taal-langue'!$B$2="Nederlands",'NL+FR'!$A$103,'NL+FR'!$B$103))</f>
        <v>1. ARBEIDSONGEVALLEN</v>
      </c>
    </row>
    <row r="5" spans="1:8" ht="39.950000000000003" customHeight="1" x14ac:dyDescent="0.2">
      <c r="A5" s="115"/>
      <c r="B5" s="112" t="str">
        <f>IF('Info + taal-langue'!$B$2="Nederlands",'NL+FR'!$A$114,'NL+FR'!$B$114)</f>
        <v>(Aantal arbeidsongevallen x 1.000.000) / Totaal aantal uren gepresteerd in de loop van het beschouwde jaar</v>
      </c>
      <c r="C5" s="141"/>
      <c r="D5" s="3" t="str">
        <f>IF('Info + taal-langue'!$B$2="Nederlands",'NL+FR'!$A$144,'NL+FR'!$B$144)</f>
        <v>Wij vinden de frequentiegraad gunstig: 0</v>
      </c>
      <c r="E5" s="136"/>
      <c r="F5" s="107">
        <v>0</v>
      </c>
      <c r="G5" s="143"/>
      <c r="H5" s="156"/>
    </row>
    <row r="6" spans="1:8" ht="39.950000000000003" customHeight="1" x14ac:dyDescent="0.2">
      <c r="A6" s="115"/>
      <c r="B6" s="112"/>
      <c r="C6" s="141"/>
      <c r="D6" s="3" t="str">
        <f>IF('Info + taal-langue'!$B$2="Nederlands",'NL+FR'!$A$145,'NL+FR'!$B$145)</f>
        <v>Wij beschouwen de frequentiegraad als normaal/aanvaardbaar: 1</v>
      </c>
      <c r="E6" s="136"/>
      <c r="F6" s="107"/>
      <c r="G6" s="143"/>
      <c r="H6" s="156"/>
    </row>
    <row r="7" spans="1:8" ht="39.950000000000003" customHeight="1" x14ac:dyDescent="0.2">
      <c r="A7" s="115"/>
      <c r="B7" s="112"/>
      <c r="C7" s="141"/>
      <c r="D7" s="3" t="str">
        <f>IF('Info + taal-langue'!$B$2="Nederlands",'NL+FR'!$A$146,'NL+FR'!$B$146)</f>
        <v>Wij vinden de frequentiegraad ongunstig: 2</v>
      </c>
      <c r="E7" s="136"/>
      <c r="F7" s="107"/>
      <c r="G7" s="143"/>
      <c r="H7" s="156"/>
    </row>
    <row r="8" spans="1:8" ht="39.950000000000003" customHeight="1" x14ac:dyDescent="0.2">
      <c r="A8" s="115"/>
      <c r="B8" s="112"/>
      <c r="C8" s="141"/>
      <c r="D8" s="4" t="str">
        <f>IF('Info + taal-langue'!$B$2="Nederlands",'NL+FR'!$A$147,'NL+FR'!$B$147)</f>
        <v>Hoe is het gesteld met de evolutie van uw frequentiegraad in de loop van de voorbije jaren?</v>
      </c>
      <c r="E8" s="136"/>
      <c r="F8" s="27"/>
      <c r="G8" s="143"/>
      <c r="H8" s="156"/>
    </row>
    <row r="9" spans="1:8" ht="39.950000000000003" customHeight="1" x14ac:dyDescent="0.2">
      <c r="A9" s="115"/>
      <c r="B9" s="112"/>
      <c r="C9" s="141"/>
      <c r="D9" s="3" t="str">
        <f>IF('Info + taal-langue'!$B$2="Nederlands",'NL+FR'!$A$148,'NL+FR'!$B$148)</f>
        <v>De frequentiegraad is erg laag of vertoont een eerder dalende trend: 0</v>
      </c>
      <c r="E9" s="136"/>
      <c r="F9" s="107">
        <v>0</v>
      </c>
      <c r="G9" s="143"/>
      <c r="H9" s="156"/>
    </row>
    <row r="10" spans="1:8" ht="39.950000000000003" customHeight="1" x14ac:dyDescent="0.2">
      <c r="A10" s="115"/>
      <c r="B10" s="112"/>
      <c r="C10" s="141"/>
      <c r="D10" s="3" t="str">
        <f>IF('Info + taal-langue'!$B$2="Nederlands",'NL+FR'!$A$149,'NL+FR'!$B$149)</f>
        <v>De frequentiegraad is ongeveer constant gebleven: 1</v>
      </c>
      <c r="E10" s="136"/>
      <c r="F10" s="107"/>
      <c r="G10" s="143"/>
      <c r="H10" s="156"/>
    </row>
    <row r="11" spans="1:8" ht="39.950000000000003" customHeight="1" thickBot="1" x14ac:dyDescent="0.25">
      <c r="A11" s="116"/>
      <c r="B11" s="113"/>
      <c r="C11" s="142"/>
      <c r="D11" s="5" t="str">
        <f>IF('Info + taal-langue'!$B$2="Nederlands",'NL+FR'!$A$150,'NL+FR'!$B$150)</f>
        <v>De frequentiegraad vertoont een eerder stijgende trend: 2</v>
      </c>
      <c r="E11" s="137"/>
      <c r="F11" s="108"/>
      <c r="G11" s="144"/>
      <c r="H11" s="157"/>
    </row>
    <row r="12" spans="1:8" ht="39.950000000000003" customHeight="1" x14ac:dyDescent="0.2">
      <c r="A12" s="119" t="str">
        <f>IF('Info + taal-langue'!$B$2="Nederlands",'NL+FR'!$A$104,'NL+FR'!$B$104)</f>
        <v>2. Absenteïsme wegens ziekte</v>
      </c>
      <c r="B12" s="119" t="str">
        <f>IF('Info + taal-langue'!$B$2="Nederlands",'NL+FR'!$A$116,'NL+FR'!$B$116)</f>
        <v>Absenteïsmecijfer</v>
      </c>
      <c r="C12" s="145">
        <f>'Data collection'!Q6</f>
        <v>0</v>
      </c>
      <c r="D12" s="4" t="str">
        <f>IF('Info + taal-langue'!$B$2="Nederlands",'NL+FR'!$A$151,'NL+FR'!$B$151)</f>
        <v>Hoe beoordeelt u het absenteïsme wegens ziekte, gegeven de kenmerken van uw onderneming of afdeling / dienst / departement, de sector waarin u actief bent en haar omvang?</v>
      </c>
      <c r="E12" s="135" t="str">
        <f>IF('Info + taal-langue'!$B$2="Nederlands",'NL+FR'!$A$281,'NL+FR'!$B$281)</f>
        <v>Meer informatie</v>
      </c>
      <c r="F12" s="28"/>
      <c r="G12" s="146">
        <f>SUM(F13+F17+F21)</f>
        <v>0</v>
      </c>
      <c r="H12" s="155" t="str">
        <f>UPPER(IF('Info + taal-langue'!$B$2="Nederlands",'NL+FR'!$A$129,'NL+FR'!$B$129))</f>
        <v>2. ABSENTEÏSME</v>
      </c>
    </row>
    <row r="13" spans="1:8" ht="39.950000000000003" customHeight="1" x14ac:dyDescent="0.2">
      <c r="A13" s="115"/>
      <c r="B13" s="115"/>
      <c r="C13" s="141"/>
      <c r="D13" s="3" t="str">
        <f>IF('Info + taal-langue'!$B$2="Nederlands",'NL+FR'!$A$152,'NL+FR'!$B$152)</f>
        <v>Wij vinden het niveau gunstig: 0</v>
      </c>
      <c r="E13" s="136"/>
      <c r="F13" s="107">
        <v>0</v>
      </c>
      <c r="G13" s="147"/>
      <c r="H13" s="156"/>
    </row>
    <row r="14" spans="1:8" ht="39.950000000000003" customHeight="1" x14ac:dyDescent="0.2">
      <c r="A14" s="115"/>
      <c r="B14" s="115"/>
      <c r="C14" s="141"/>
      <c r="D14" s="3" t="str">
        <f>IF('Info + taal-langue'!$B$2="Nederlands",'NL+FR'!$A$153,'NL+FR'!$B$153)</f>
        <v>Wij beschouwen het niveau als normaal/aanvaardbaar: 1</v>
      </c>
      <c r="E14" s="136"/>
      <c r="F14" s="107"/>
      <c r="G14" s="147"/>
      <c r="H14" s="156"/>
    </row>
    <row r="15" spans="1:8" ht="39.950000000000003" customHeight="1" x14ac:dyDescent="0.2">
      <c r="A15" s="115"/>
      <c r="B15" s="115"/>
      <c r="C15" s="141"/>
      <c r="D15" s="3" t="str">
        <f>IF('Info + taal-langue'!$B$2="Nederlands",'NL+FR'!$A$154,'NL+FR'!$B$154)</f>
        <v>Wij vinden het niveau ongunstig: 2</v>
      </c>
      <c r="E15" s="136"/>
      <c r="F15" s="107"/>
      <c r="G15" s="147"/>
      <c r="H15" s="156"/>
    </row>
    <row r="16" spans="1:8" ht="39.950000000000003" customHeight="1" x14ac:dyDescent="0.2">
      <c r="A16" s="115"/>
      <c r="B16" s="115"/>
      <c r="C16" s="141"/>
      <c r="D16" s="4" t="str">
        <f>IF('Info + taal-langue'!$B$2="Nederlands",'NL+FR'!$A$155,'NL+FR'!$B$155)</f>
        <v>Hoe is het gesteld met de evolutie van het absenteïsme wegens ziekte in de loop van de voorbije jaren?</v>
      </c>
      <c r="E16" s="136"/>
      <c r="F16" s="27"/>
      <c r="G16" s="147"/>
      <c r="H16" s="156"/>
    </row>
    <row r="17" spans="1:8" ht="39.950000000000003" customHeight="1" x14ac:dyDescent="0.2">
      <c r="A17" s="115"/>
      <c r="B17" s="115"/>
      <c r="C17" s="141"/>
      <c r="D17" s="3" t="str">
        <f>IF('Info + taal-langue'!$B$2="Nederlands",'NL+FR'!$A$156,'NL+FR'!$B$156)</f>
        <v>Het niveau is erg laag of vertoont een eerder dalende trend: 0</v>
      </c>
      <c r="E17" s="136"/>
      <c r="F17" s="107">
        <v>0</v>
      </c>
      <c r="G17" s="147"/>
      <c r="H17" s="156"/>
    </row>
    <row r="18" spans="1:8" ht="39.950000000000003" customHeight="1" x14ac:dyDescent="0.2">
      <c r="A18" s="115"/>
      <c r="B18" s="115"/>
      <c r="C18" s="141"/>
      <c r="D18" s="3" t="str">
        <f>IF('Info + taal-langue'!$B$2="Nederlands",'NL+FR'!$A$157,'NL+FR'!$B$157)</f>
        <v>Het niveau is ongeveer constant gebleven: 1</v>
      </c>
      <c r="E18" s="136"/>
      <c r="F18" s="107"/>
      <c r="G18" s="147"/>
      <c r="H18" s="156"/>
    </row>
    <row r="19" spans="1:8" ht="39.950000000000003" customHeight="1" thickBot="1" x14ac:dyDescent="0.25">
      <c r="A19" s="115"/>
      <c r="B19" s="115"/>
      <c r="C19" s="141"/>
      <c r="D19" s="55" t="str">
        <f>IF('Info + taal-langue'!$B$2="Nederlands",'NL+FR'!$A$158,'NL+FR'!$B$158)</f>
        <v>Het niveau vertoont een eerder stijgende trend: 2</v>
      </c>
      <c r="E19" s="136"/>
      <c r="F19" s="107"/>
      <c r="G19" s="147"/>
      <c r="H19" s="156"/>
    </row>
    <row r="20" spans="1:8" ht="39.950000000000003" customHeight="1" x14ac:dyDescent="0.2">
      <c r="A20" s="115"/>
      <c r="B20" s="119" t="str">
        <f>IF('Info + taal-langue'!$B$2="Nederlands",'NL+FR'!$A$117,'NL+FR'!$B$117)</f>
        <v>Aantal personen dat afwezig is geweest om redenen van burn-out</v>
      </c>
      <c r="C20" s="145">
        <f>'Data collection'!Q8</f>
        <v>0</v>
      </c>
      <c r="D20" s="4" t="str">
        <f>IF('Info + taal-langue'!$B$2="Nederlands",'NL+FR'!$A$159,'NL+FR'!$B$159)</f>
        <v>Hoeveel werknemers werden getroffen door een burn-out ?</v>
      </c>
      <c r="E20" s="136"/>
      <c r="F20" s="27"/>
      <c r="G20" s="147"/>
      <c r="H20" s="156"/>
    </row>
    <row r="21" spans="1:8" ht="39.950000000000003" customHeight="1" x14ac:dyDescent="0.2">
      <c r="A21" s="115"/>
      <c r="B21" s="115"/>
      <c r="C21" s="141"/>
      <c r="D21" s="3" t="str">
        <f>IF('Info + taal-langue'!$B$2="Nederlands",'NL+FR'!$A$160,'NL+FR'!$B$160)</f>
        <v>Voor zover wij weten is geen enkele werknemer ziek geworden om reden van burn-out: 0</v>
      </c>
      <c r="E21" s="136"/>
      <c r="F21" s="107">
        <v>0</v>
      </c>
      <c r="G21" s="147"/>
      <c r="H21" s="156"/>
    </row>
    <row r="22" spans="1:8" ht="39.950000000000003" customHeight="1" x14ac:dyDescent="0.2">
      <c r="A22" s="115"/>
      <c r="B22" s="115"/>
      <c r="C22" s="141"/>
      <c r="D22" s="3" t="str">
        <f>IF('Info + taal-langue'!$B$2="Nederlands",'NL+FR'!$A$161,'NL+FR'!$B$161)</f>
        <v>Voor zover wij weten zijn er erg weinig werknemers ziek geworden om reden van burn-out: 1</v>
      </c>
      <c r="E22" s="136"/>
      <c r="F22" s="107"/>
      <c r="G22" s="147"/>
      <c r="H22" s="156"/>
    </row>
    <row r="23" spans="1:8" ht="48.95" customHeight="1" thickBot="1" x14ac:dyDescent="0.25">
      <c r="A23" s="115"/>
      <c r="B23" s="115"/>
      <c r="C23" s="141"/>
      <c r="D23" s="55" t="str">
        <f>IF('Info + taal-langue'!$B$2="Nederlands",'NL+FR'!$A$162,'NL+FR'!$B$162)</f>
        <v>Voor zover wij weten zijn er meerdere werknemers ziek geworden om reden van burn-out: 2</v>
      </c>
      <c r="E23" s="136"/>
      <c r="F23" s="108"/>
      <c r="G23" s="147"/>
      <c r="H23" s="156"/>
    </row>
    <row r="24" spans="1:8" ht="57" customHeight="1" x14ac:dyDescent="0.2">
      <c r="A24" s="119" t="str">
        <f>IF('Info + taal-langue'!$B$2="Nederlands",'NL+FR'!$A$105,'NL+FR'!$B$105)</f>
        <v>3. Personeelsverloop (turnover)</v>
      </c>
      <c r="B24" s="119" t="str">
        <f>IF('Info + taal-langue'!$B$2="Nederlands",'NL+FR'!$A$118,'NL+FR'!$B$118)</f>
        <v>Verlooppercentage</v>
      </c>
      <c r="C24" s="145">
        <f>'Data collection'!Q10</f>
        <v>0</v>
      </c>
      <c r="D24" s="4" t="str">
        <f>IF('Info + taal-langue'!$B$2="Nederlands",'NL+FR'!$A$163,'NL+FR'!$B$163)</f>
        <v>Hoe beoordeelt u het verlooppercentage, gegeven de kenmerken van uw onderneming of afdeling / dienst / departement, de sector waarin u actief bent en haar omvang?</v>
      </c>
      <c r="E24" s="135" t="str">
        <f>IF('Info + taal-langue'!$B$2="Nederlands",'NL+FR'!$A$281,'NL+FR'!$B$281)</f>
        <v>Meer informatie</v>
      </c>
      <c r="F24" s="28"/>
      <c r="G24" s="146">
        <f>SUM(F25+F29)</f>
        <v>0</v>
      </c>
      <c r="H24" s="155" t="str">
        <f>UPPER(IF('Info + taal-langue'!$B$2="Nederlands",'NL+FR'!$A$118,'NL+FR'!$B$118))</f>
        <v>VERLOOPPERCENTAGE</v>
      </c>
    </row>
    <row r="25" spans="1:8" ht="39.950000000000003" customHeight="1" x14ac:dyDescent="0.2">
      <c r="A25" s="115"/>
      <c r="B25" s="115"/>
      <c r="C25" s="141"/>
      <c r="D25" s="3" t="str">
        <f>IF('Info + taal-langue'!$B$2="Nederlands",'NL+FR'!$A$164,'NL+FR'!$B$164)</f>
        <v>Wij vinden het verlooppercentage gunstig: 0</v>
      </c>
      <c r="E25" s="136"/>
      <c r="F25" s="107">
        <v>0</v>
      </c>
      <c r="G25" s="147"/>
      <c r="H25" s="156"/>
    </row>
    <row r="26" spans="1:8" ht="39.950000000000003" customHeight="1" x14ac:dyDescent="0.2">
      <c r="A26" s="115"/>
      <c r="B26" s="115"/>
      <c r="C26" s="141"/>
      <c r="D26" s="3" t="str">
        <f>IF('Info + taal-langue'!$B$2="Nederlands",'NL+FR'!$A$165,'NL+FR'!$B$165)</f>
        <v>Wij beschouwen het verlooppercentage als normaal/aanvaardbaar: 1</v>
      </c>
      <c r="E26" s="136"/>
      <c r="F26" s="107"/>
      <c r="G26" s="147"/>
      <c r="H26" s="156"/>
    </row>
    <row r="27" spans="1:8" ht="42.95" customHeight="1" x14ac:dyDescent="0.2">
      <c r="A27" s="115"/>
      <c r="B27" s="115"/>
      <c r="C27" s="141"/>
      <c r="D27" s="3" t="str">
        <f>IF('Info + taal-langue'!$B$2="Nederlands",'NL+FR'!$A$166,'NL+FR'!$B$166)</f>
        <v>Wij vinden het verlooppercentage ongunstig: 2</v>
      </c>
      <c r="E27" s="136"/>
      <c r="F27" s="107"/>
      <c r="G27" s="147"/>
      <c r="H27" s="156"/>
    </row>
    <row r="28" spans="1:8" ht="39.950000000000003" customHeight="1" x14ac:dyDescent="0.2">
      <c r="A28" s="115"/>
      <c r="B28" s="115"/>
      <c r="C28" s="141"/>
      <c r="D28" s="4" t="str">
        <f>IF('Info + taal-langue'!$B$2="Nederlands",'NL+FR'!$A$167,'NL+FR'!$B$167)</f>
        <v>Hoe is het gesteld met de evolutie van het personeelsverloop in de loop van de voorbije jaren?</v>
      </c>
      <c r="E28" s="136"/>
      <c r="F28" s="27"/>
      <c r="G28" s="147"/>
      <c r="H28" s="156"/>
    </row>
    <row r="29" spans="1:8" ht="39.950000000000003" customHeight="1" x14ac:dyDescent="0.2">
      <c r="A29" s="115"/>
      <c r="B29" s="115"/>
      <c r="C29" s="141"/>
      <c r="D29" s="3" t="str">
        <f>IF('Info + taal-langue'!$B$2="Nederlands",'NL+FR'!$A$168,'NL+FR'!$B$168)</f>
        <v>Het verlooppercentage is erg laag of vertoont een eerder dalende trend: 0</v>
      </c>
      <c r="E29" s="136"/>
      <c r="F29" s="107">
        <v>0</v>
      </c>
      <c r="G29" s="147"/>
      <c r="H29" s="156"/>
    </row>
    <row r="30" spans="1:8" ht="39.950000000000003" customHeight="1" x14ac:dyDescent="0.2">
      <c r="A30" s="115"/>
      <c r="B30" s="115"/>
      <c r="C30" s="141"/>
      <c r="D30" s="3" t="str">
        <f>IF('Info + taal-langue'!$B$2="Nederlands",'NL+FR'!$A$169,'NL+FR'!$B$169)</f>
        <v>Het verlooppercentage is ongeveer constant gebleven: 1</v>
      </c>
      <c r="E30" s="136"/>
      <c r="F30" s="107"/>
      <c r="G30" s="147"/>
      <c r="H30" s="156"/>
    </row>
    <row r="31" spans="1:8" ht="39.950000000000003" customHeight="1" thickBot="1" x14ac:dyDescent="0.25">
      <c r="A31" s="116"/>
      <c r="B31" s="116"/>
      <c r="C31" s="142"/>
      <c r="D31" s="5" t="str">
        <f>IF('Info + taal-langue'!$B$2="Nederlands",'NL+FR'!$A$170,'NL+FR'!$B$170)</f>
        <v>Het verlooppercentage vertoont een eerder stijgende trend: 2</v>
      </c>
      <c r="E31" s="137"/>
      <c r="F31" s="108"/>
      <c r="G31" s="148"/>
      <c r="H31" s="157"/>
    </row>
    <row r="32" spans="1:8" ht="60" customHeight="1" x14ac:dyDescent="0.2">
      <c r="A32" s="119" t="str">
        <f>IF('Info + taal-langue'!$B$2="Nederlands",'NL+FR'!$A$106,'NL+FR'!$B$106)</f>
        <v>4. Verzoeken tot formele of informele psychosociale interventies</v>
      </c>
      <c r="B32" s="119" t="str">
        <f>IF('Info + taal-langue'!$B$2="Nederlands",'NL+FR'!$A$119,'NL+FR'!$B$119)</f>
        <v>Totaal aantal verzoeken tot (informele of formele) psychosociale interventies gericht aan de vertrouwenspersoon of de 
(interne of externe) preventieadviseur psychosociale aspecten</v>
      </c>
      <c r="C32" s="145">
        <f>'Data collection'!Q13</f>
        <v>0</v>
      </c>
      <c r="D32" s="4" t="str">
        <f>IF('Info + taal-langue'!$B$2="Nederlands",'NL+FR'!$A$171,'NL+FR'!$B$171)</f>
        <v>Hoe beoordeelt u het aantal verzoeken tot interventie, geformuleerd door de werknemers van uw onderneming of afdeling / dienst / departement, gegeven de sector waarin u actief bent, de samenstelling van uw personeelsbestand en de arbeidsomstandigheden?</v>
      </c>
      <c r="E32" s="135" t="str">
        <f>IF('Info + taal-langue'!$B$2="Nederlands",'NL+FR'!$A$281,'NL+FR'!$B$281)</f>
        <v>Meer informatie</v>
      </c>
      <c r="F32" s="28"/>
      <c r="G32" s="146">
        <f>SUM(F33+F37+F41+F45)</f>
        <v>0</v>
      </c>
      <c r="H32" s="155" t="str">
        <f>UPPER(IF('Info + taal-langue'!$B$2="Nederlands",'NL+FR'!$A$69,'NL+FR'!$B$69))</f>
        <v>4. PSYCHOSOCIALE VERZOEKEN</v>
      </c>
    </row>
    <row r="33" spans="1:8" ht="39.950000000000003" customHeight="1" x14ac:dyDescent="0.2">
      <c r="A33" s="115"/>
      <c r="B33" s="115"/>
      <c r="C33" s="141"/>
      <c r="D33" s="3" t="str">
        <f>IF('Info + taal-langue'!$B$2="Nederlands",'NL+FR'!$A$172,'NL+FR'!$B$172)</f>
        <v>Wij vinden het aantal gunstig: 0</v>
      </c>
      <c r="E33" s="136"/>
      <c r="F33" s="107">
        <v>0</v>
      </c>
      <c r="G33" s="147"/>
      <c r="H33" s="158"/>
    </row>
    <row r="34" spans="1:8" ht="39.950000000000003" customHeight="1" x14ac:dyDescent="0.2">
      <c r="A34" s="115"/>
      <c r="B34" s="115"/>
      <c r="C34" s="141"/>
      <c r="D34" s="3" t="str">
        <f>IF('Info + taal-langue'!$B$2="Nederlands",'NL+FR'!$A$173,'NL+FR'!$B$173)</f>
        <v>Wij beschouwen het aantal als normaal/aanvaardbaar: 1</v>
      </c>
      <c r="E34" s="136"/>
      <c r="F34" s="107"/>
      <c r="G34" s="147"/>
      <c r="H34" s="158"/>
    </row>
    <row r="35" spans="1:8" ht="39.950000000000003" customHeight="1" x14ac:dyDescent="0.2">
      <c r="A35" s="115"/>
      <c r="B35" s="115"/>
      <c r="C35" s="141"/>
      <c r="D35" s="3" t="str">
        <f>IF('Info + taal-langue'!$B$2="Nederlands",'NL+FR'!$A$174,'NL+FR'!$B$174)</f>
        <v>Wij vinden het aantal ongunstig: 2</v>
      </c>
      <c r="E35" s="136"/>
      <c r="F35" s="107"/>
      <c r="G35" s="147"/>
      <c r="H35" s="158"/>
    </row>
    <row r="36" spans="1:8" ht="39.950000000000003" customHeight="1" x14ac:dyDescent="0.2">
      <c r="A36" s="115"/>
      <c r="B36" s="115"/>
      <c r="C36" s="141"/>
      <c r="D36" s="4" t="str">
        <f>IF('Info + taal-langue'!$B$2="Nederlands",'NL+FR'!$A$175,'NL+FR'!$B$175)</f>
        <v>Hoe is het gesteld met de evolutie van het aantal verzoeken tot interventies in de loop van de voorbije jaren?</v>
      </c>
      <c r="E36" s="136"/>
      <c r="F36" s="27"/>
      <c r="G36" s="147"/>
      <c r="H36" s="158"/>
    </row>
    <row r="37" spans="1:8" ht="39.950000000000003" customHeight="1" x14ac:dyDescent="0.2">
      <c r="A37" s="115"/>
      <c r="B37" s="115"/>
      <c r="C37" s="141"/>
      <c r="D37" s="3" t="str">
        <f>IF('Info + taal-langue'!$B$2="Nederlands",'NL+FR'!$A$176,'NL+FR'!$B$176)</f>
        <v>Het aantal is erg laag of vertoont een eerder dalende trend: 0</v>
      </c>
      <c r="E37" s="136"/>
      <c r="F37" s="107">
        <v>0</v>
      </c>
      <c r="G37" s="147"/>
      <c r="H37" s="158"/>
    </row>
    <row r="38" spans="1:8" ht="39.950000000000003" customHeight="1" x14ac:dyDescent="0.2">
      <c r="A38" s="115"/>
      <c r="B38" s="115"/>
      <c r="C38" s="141"/>
      <c r="D38" s="3" t="str">
        <f>IF('Info + taal-langue'!$B$2="Nederlands",'NL+FR'!$A$177,'NL+FR'!$B$177)</f>
        <v>Het aantal blijft ongeveer constant: 1</v>
      </c>
      <c r="E38" s="136"/>
      <c r="F38" s="107"/>
      <c r="G38" s="147"/>
      <c r="H38" s="158"/>
    </row>
    <row r="39" spans="1:8" ht="39.950000000000003" customHeight="1" x14ac:dyDescent="0.2">
      <c r="A39" s="115"/>
      <c r="B39" s="115"/>
      <c r="C39" s="141"/>
      <c r="D39" s="3" t="str">
        <f>IF('Info + taal-langue'!$B$2="Nederlands",'NL+FR'!$A$178,'NL+FR'!$B$178)</f>
        <v>Het aantal vertoont een eerder stijgende trend: 2</v>
      </c>
      <c r="E39" s="136"/>
      <c r="F39" s="107"/>
      <c r="G39" s="147"/>
      <c r="H39" s="158"/>
    </row>
    <row r="40" spans="1:8" ht="56.1" customHeight="1" x14ac:dyDescent="0.2">
      <c r="A40" s="115"/>
      <c r="B40" s="115"/>
      <c r="C40" s="141"/>
      <c r="D40" s="4" t="str">
        <f>IF('Info + taal-langue'!$B$2="Nederlands",'NL+FR'!$A$179,'NL+FR'!$B$179)</f>
        <v>Bestaat er binnen de onderneming een beleid omtrent psychosociale risico's op het werk?</v>
      </c>
      <c r="E40" s="136"/>
      <c r="F40" s="27"/>
      <c r="G40" s="147"/>
      <c r="H40" s="158"/>
    </row>
    <row r="41" spans="1:8" ht="39.950000000000003" customHeight="1" x14ac:dyDescent="0.2">
      <c r="A41" s="115"/>
      <c r="B41" s="115"/>
      <c r="C41" s="141"/>
      <c r="D41" s="3" t="str">
        <f>IF('Info + taal-langue'!$B$2="Nederlands",'NL+FR'!$A$180,'NL+FR'!$B$180)</f>
        <v>Er bestaat zo’n beleid, waaraan concrete acties gekoppeld zijn: 0</v>
      </c>
      <c r="E41" s="136"/>
      <c r="F41" s="107">
        <v>0</v>
      </c>
      <c r="G41" s="147"/>
      <c r="H41" s="158"/>
    </row>
    <row r="42" spans="1:8" ht="39.950000000000003" customHeight="1" x14ac:dyDescent="0.2">
      <c r="A42" s="115"/>
      <c r="B42" s="115"/>
      <c r="C42" s="141"/>
      <c r="D42" s="3" t="str">
        <f>IF('Info + taal-langue'!$B$2="Nederlands",'NL+FR'!$A$181,'NL+FR'!$B$181)</f>
        <v>Er bestaat zo’n beleid, doch deze blijft dode letter: 1</v>
      </c>
      <c r="E42" s="136"/>
      <c r="F42" s="107"/>
      <c r="G42" s="147"/>
      <c r="H42" s="158"/>
    </row>
    <row r="43" spans="1:8" ht="39.950000000000003" customHeight="1" x14ac:dyDescent="0.2">
      <c r="A43" s="115"/>
      <c r="B43" s="115"/>
      <c r="C43" s="141"/>
      <c r="D43" s="3" t="str">
        <f>IF('Info + taal-langue'!$B$2="Nederlands",'NL+FR'!$A$182,'NL+FR'!$B$182)</f>
        <v>Zo’n beleid bestaat niet in onze onderneming: 2</v>
      </c>
      <c r="E43" s="136"/>
      <c r="F43" s="107"/>
      <c r="G43" s="147"/>
      <c r="H43" s="158"/>
    </row>
    <row r="44" spans="1:8" ht="39.950000000000003" customHeight="1" x14ac:dyDescent="0.2">
      <c r="A44" s="115"/>
      <c r="B44" s="115"/>
      <c r="C44" s="141"/>
      <c r="D44" s="4" t="str">
        <f>IF('Info + taal-langue'!$B$2="Nederlands",'NL+FR'!$A$183,'NL+FR'!$B$183)</f>
        <v>Heeft de onderneming één of meerdere vertrouwenspersonen aangeduid?</v>
      </c>
      <c r="E44" s="136"/>
      <c r="F44" s="27"/>
      <c r="G44" s="147"/>
      <c r="H44" s="158"/>
    </row>
    <row r="45" spans="1:8" ht="39.950000000000003" customHeight="1" x14ac:dyDescent="0.2">
      <c r="A45" s="115"/>
      <c r="B45" s="115"/>
      <c r="C45" s="141"/>
      <c r="D45" s="3" t="str">
        <f>IF('Info + taal-langue'!$B$2="Nederlands",'NL+FR'!$A$184,'NL+FR'!$B$184)</f>
        <v>Ja. Deze personen zijn bekend bij de werknemers, en het is voor iedereen duidelijk wat hun rol is: 0</v>
      </c>
      <c r="E45" s="136"/>
      <c r="F45" s="107">
        <v>0</v>
      </c>
      <c r="G45" s="147"/>
      <c r="H45" s="158"/>
    </row>
    <row r="46" spans="1:8" ht="39.950000000000003" customHeight="1" x14ac:dyDescent="0.2">
      <c r="A46" s="115"/>
      <c r="B46" s="115"/>
      <c r="C46" s="141"/>
      <c r="D46" s="3" t="str">
        <f>IF('Info + taal-langue'!$B$2="Nederlands",'NL+FR'!$A$185,'NL+FR'!$B$185)</f>
        <v>Ja. Deze personen zijn evenwel weinig bekend bij de werknemers, en het is weinig duidelijk wat hun rol is: 1</v>
      </c>
      <c r="E46" s="136"/>
      <c r="F46" s="107"/>
      <c r="G46" s="147"/>
      <c r="H46" s="158"/>
    </row>
    <row r="47" spans="1:8" ht="39.950000000000003" customHeight="1" thickBot="1" x14ac:dyDescent="0.25">
      <c r="A47" s="116"/>
      <c r="B47" s="116"/>
      <c r="C47" s="142"/>
      <c r="D47" s="5" t="str">
        <f>IF('Info + taal-langue'!$B$2="Nederlands",'NL+FR'!$A$186,'NL+FR'!$B$186)</f>
        <v>Nee, er werden geen vertrouwenspersonen aangeduid: 2</v>
      </c>
      <c r="E47" s="137"/>
      <c r="F47" s="108"/>
      <c r="G47" s="148"/>
      <c r="H47" s="159"/>
    </row>
    <row r="48" spans="1:8" ht="60" customHeight="1" x14ac:dyDescent="0.2">
      <c r="A48" s="119" t="str">
        <f>IF('Info + taal-langue'!$B$2="Nederlands",'NL+FR'!$A$107,'NL+FR'!$B$107)</f>
        <v>5. Mogelijk schokkende gebeurtenissen voorgevallen op de arbeidsplaats en maatregelen die in dit verband werden genomen</v>
      </c>
      <c r="B48" s="119" t="str">
        <f>IF('Info + taal-langue'!$B$2="Nederlands",'NL+FR'!$A$120,'NL+FR'!$B$120)</f>
        <v>Aantal mogelijks schokkende gebeurtenissen waarbij één of meerdere werknemers betrokken waren</v>
      </c>
      <c r="C48" s="145">
        <f>'Data collection'!Q18</f>
        <v>0</v>
      </c>
      <c r="D48" s="4" t="str">
        <f>IF('Info + taal-langue'!$B$2="Nederlands",'NL+FR'!$A$187,'NL+FR'!$B$187)</f>
        <v>In welke mate werden werknemers in de onderneming of afdeling / dienst / departement geconfronteerd met mogelijks schokkende gebeurtenissen in de loop van het voorgaande jaar, hetzij als getuige, hetzij als slachtoffer?</v>
      </c>
      <c r="E48" s="135" t="str">
        <f>IF('Info + taal-langue'!$B$2="Nederlands",'NL+FR'!$A$281,'NL+FR'!$B$281)</f>
        <v>Meer informatie</v>
      </c>
      <c r="F48" s="28"/>
      <c r="G48" s="146">
        <f>SUM(F49)</f>
        <v>0</v>
      </c>
      <c r="H48" s="155" t="str">
        <f>UPPER(IF('Info + taal-langue'!$B$2="Nederlands",'NL+FR'!$A$72,'NL+FR'!$B$72))</f>
        <v>5. SCHOKKENDE GEBEURTENISSEN</v>
      </c>
    </row>
    <row r="49" spans="1:8" ht="39.950000000000003" customHeight="1" x14ac:dyDescent="0.2">
      <c r="A49" s="115"/>
      <c r="B49" s="115"/>
      <c r="C49" s="141"/>
      <c r="D49" s="3" t="str">
        <f>IF('Info + taal-langue'!$B$2="Nederlands",'NL+FR'!$A$188,'NL+FR'!$B$188)</f>
        <v>Voor zover wij weten werden er geen werknemers geconfronteerd met een mogelijks schokkende gebeurtenis: 0</v>
      </c>
      <c r="E49" s="136"/>
      <c r="F49" s="107">
        <v>0</v>
      </c>
      <c r="G49" s="147"/>
      <c r="H49" s="156"/>
    </row>
    <row r="50" spans="1:8" ht="60" customHeight="1" x14ac:dyDescent="0.2">
      <c r="A50" s="115"/>
      <c r="B50" s="115"/>
      <c r="C50" s="141"/>
      <c r="D50" s="3" t="str">
        <f>IF('Info + taal-langue'!$B$2="Nederlands",'NL+FR'!$A$189,'NL+FR'!$B$189)</f>
        <v>Eén of meerdere werknemers werden blootgesteld aan een mogelijks schokkende gebeurtenis. De onderneming heeft hierop gepast gereageerd en gezorgd voor de nodige ondersteuning van de betrokken werknemer(s): 1</v>
      </c>
      <c r="E50" s="136"/>
      <c r="F50" s="107"/>
      <c r="G50" s="147"/>
      <c r="H50" s="156"/>
    </row>
    <row r="51" spans="1:8" ht="78" customHeight="1" thickBot="1" x14ac:dyDescent="0.25">
      <c r="A51" s="115"/>
      <c r="B51" s="115"/>
      <c r="C51" s="141"/>
      <c r="D51" s="55" t="str">
        <f>IF('Info + taal-langue'!$B$2="Nederlands",'NL+FR'!$A$190,'NL+FR'!$B$190)</f>
        <v>Eén of meerdere werknemers werden blootgesteld aan een mogelijks schokkende gebeurtenis. De onderneming heeft hier niet adequaat op gereageerd en vond het onnodig om te zorgen voor de nodige ondersteuning van de betrokken werknemer(s): 2</v>
      </c>
      <c r="E51" s="136"/>
      <c r="F51" s="108"/>
      <c r="G51" s="147"/>
      <c r="H51" s="156"/>
    </row>
    <row r="52" spans="1:8" ht="39.950000000000003" customHeight="1" x14ac:dyDescent="0.2">
      <c r="A52" s="119" t="str">
        <f>IF('Info + taal-langue'!$B$2="Nederlands",'NL+FR'!$A$108,'NL+FR'!$B$108)</f>
        <v>6. Emotionele incidenten</v>
      </c>
      <c r="B52" s="125" t="str">
        <f>IF('Info + taal-langue'!$B$2="Nederlands",'NL+FR'!$A$121,'NL+FR'!$B$121)</f>
        <v>Aantal emotionele uitbarstingen, huilbuien of woede-uitvallen op de arbeidsplaats, voor zover u bekend</v>
      </c>
      <c r="C52" s="145">
        <f>'Data collection'!Q22</f>
        <v>0</v>
      </c>
      <c r="D52" s="4" t="str">
        <f>IF('Info + taal-langue'!$B$2="Nederlands",'NL+FR'!$A$191,'NL+FR'!$B$191)</f>
        <v>Hoe frequent kwamen dit soort emotionele incidenten voor gedurende het voorgaande jaar ?</v>
      </c>
      <c r="E52" s="135" t="str">
        <f>IF('Info + taal-langue'!$B$2="Nederlands",'NL+FR'!$A$281,'NL+FR'!$B$281)</f>
        <v>Meer informatie</v>
      </c>
      <c r="F52" s="28"/>
      <c r="G52" s="146">
        <f>SUM(F53)</f>
        <v>0</v>
      </c>
      <c r="H52" s="155" t="str">
        <f>UPPER(IF('Info + taal-langue'!$B$2="Nederlands",'NL+FR'!$A$108,'NL+FR'!$B$108))</f>
        <v>6. EMOTIONELE INCIDENTEN</v>
      </c>
    </row>
    <row r="53" spans="1:8" ht="36" customHeight="1" x14ac:dyDescent="0.2">
      <c r="A53" s="115"/>
      <c r="B53" s="126"/>
      <c r="C53" s="141"/>
      <c r="D53" s="3" t="str">
        <f>IF('Info + taal-langue'!$B$2="Nederlands",'NL+FR'!$A$192,'NL+FR'!$B$192)</f>
        <v>Zelden of nooit: 0</v>
      </c>
      <c r="E53" s="136"/>
      <c r="F53" s="107">
        <v>0</v>
      </c>
      <c r="G53" s="147"/>
      <c r="H53" s="156"/>
    </row>
    <row r="54" spans="1:8" ht="32.1" customHeight="1" x14ac:dyDescent="0.2">
      <c r="A54" s="115"/>
      <c r="B54" s="126"/>
      <c r="C54" s="141"/>
      <c r="D54" s="3" t="str">
        <f>IF('Info + taal-langue'!$B$2="Nederlands",'NL+FR'!$A$193,'NL+FR'!$B$193)</f>
        <v>Soms/van tijd tot tijd: 1</v>
      </c>
      <c r="E54" s="136"/>
      <c r="F54" s="107"/>
      <c r="G54" s="147"/>
      <c r="H54" s="156"/>
    </row>
    <row r="55" spans="1:8" ht="33.950000000000003" customHeight="1" x14ac:dyDescent="0.2">
      <c r="A55" s="115"/>
      <c r="B55" s="126"/>
      <c r="C55" s="141"/>
      <c r="D55" s="3" t="str">
        <f>IF('Info + taal-langue'!$B$2="Nederlands",'NL+FR'!$A$194,'NL+FR'!$B$194)</f>
        <v>Regelmatig: 2</v>
      </c>
      <c r="E55" s="136"/>
      <c r="F55" s="107"/>
      <c r="G55" s="147"/>
      <c r="H55" s="156"/>
    </row>
    <row r="56" spans="1:8" ht="32.1" customHeight="1" thickBot="1" x14ac:dyDescent="0.25">
      <c r="A56" s="115"/>
      <c r="B56" s="126"/>
      <c r="C56" s="141"/>
      <c r="D56" s="55" t="str">
        <f>IF('Info + taal-langue'!$B$2="Nederlands",'NL+FR'!$A$195,'NL+FR'!$B$195)</f>
        <v>Erg dikwijls: 3</v>
      </c>
      <c r="E56" s="136"/>
      <c r="F56" s="108"/>
      <c r="G56" s="147"/>
      <c r="H56" s="156"/>
    </row>
    <row r="57" spans="1:8" ht="39.950000000000003" customHeight="1" x14ac:dyDescent="0.2">
      <c r="A57" s="119" t="str">
        <f>IF('Info + taal-langue'!$B$2="Nederlands",'NL+FR'!$A$109,'NL+FR'!$B$109)</f>
        <v xml:space="preserve">7. Groepsconflicten </v>
      </c>
      <c r="B57" s="119" t="str">
        <f>IF('Info + taal-langue'!$B$2="Nederlands",'NL+FR'!$A$122,'NL+FR'!$B$122)</f>
        <v>Aantal groepsconflicten of conflicten tussen personen, voor zover u bekend</v>
      </c>
      <c r="C57" s="145">
        <f>'Data collection'!Q25</f>
        <v>0</v>
      </c>
      <c r="D57" s="4" t="str">
        <f>IF('Info + taal-langue'!$B$2="Nederlands",'NL+FR'!$A$196,'NL+FR'!$B$196)</f>
        <v>Hoe frequent kwamen dergelijke conflicten voor gedurende het voorgaande jaar?</v>
      </c>
      <c r="E57" s="135" t="str">
        <f>IF('Info + taal-langue'!$B$2="Nederlands",'NL+FR'!$A$281,'NL+FR'!$B$281)</f>
        <v>Meer informatie</v>
      </c>
      <c r="F57" s="28"/>
      <c r="G57" s="149">
        <f>SUM(F58+F63)</f>
        <v>0</v>
      </c>
      <c r="H57" s="155" t="str">
        <f>UPPER(IF('Info + taal-langue'!$B$2="Nederlands",'NL+FR'!$A$109,'NL+FR'!$B$109))</f>
        <v xml:space="preserve">7. GROEPSCONFLICTEN </v>
      </c>
    </row>
    <row r="58" spans="1:8" ht="39.950000000000003" customHeight="1" x14ac:dyDescent="0.2">
      <c r="A58" s="115"/>
      <c r="B58" s="115"/>
      <c r="C58" s="141"/>
      <c r="D58" s="3" t="str">
        <f>IF('Info + taal-langue'!$B$2="Nederlands",'NL+FR'!$A$197,'NL+FR'!$B$197)</f>
        <v>Naar ons weten deed zich geen enkel conflict voor: 0</v>
      </c>
      <c r="E58" s="136"/>
      <c r="F58" s="107">
        <v>0</v>
      </c>
      <c r="G58" s="150"/>
      <c r="H58" s="156"/>
    </row>
    <row r="59" spans="1:8" ht="39.950000000000003" customHeight="1" x14ac:dyDescent="0.2">
      <c r="A59" s="115"/>
      <c r="B59" s="115"/>
      <c r="C59" s="141"/>
      <c r="D59" s="3" t="str">
        <f>IF('Info + taal-langue'!$B$2="Nederlands",'NL+FR'!$A$198,'NL+FR'!$B$198)</f>
        <v>Naar ons weten was er slechts sprake van enkele dergelijke conflicten: 1</v>
      </c>
      <c r="E59" s="136"/>
      <c r="F59" s="107"/>
      <c r="G59" s="150"/>
      <c r="H59" s="156"/>
    </row>
    <row r="60" spans="1:8" ht="39.950000000000003" customHeight="1" x14ac:dyDescent="0.2">
      <c r="A60" s="115"/>
      <c r="B60" s="115"/>
      <c r="C60" s="141"/>
      <c r="D60" s="3" t="str">
        <f>IF('Info + taal-langue'!$B$2="Nederlands",'NL+FR'!$A$199,'NL+FR'!$B$199)</f>
        <v>Dergelijke conflicten doen zich regelmatig voor, ongeveer elke maand: 2</v>
      </c>
      <c r="E60" s="136"/>
      <c r="F60" s="107"/>
      <c r="G60" s="150"/>
      <c r="H60" s="156"/>
    </row>
    <row r="61" spans="1:8" ht="39.950000000000003" customHeight="1" x14ac:dyDescent="0.2">
      <c r="A61" s="115"/>
      <c r="B61" s="115"/>
      <c r="C61" s="141"/>
      <c r="D61" s="3" t="str">
        <f>IF('Info + taal-langue'!$B$2="Nederlands",'NL+FR'!$A$200,'NL+FR'!$B$200)</f>
        <v>Dergelijke conflicten doen zich wekelijks of meerdere keren per week voor: 3</v>
      </c>
      <c r="E61" s="136"/>
      <c r="F61" s="107"/>
      <c r="G61" s="150"/>
      <c r="H61" s="156"/>
    </row>
    <row r="62" spans="1:8" ht="39.950000000000003" customHeight="1" x14ac:dyDescent="0.2">
      <c r="A62" s="115"/>
      <c r="B62" s="115"/>
      <c r="C62" s="141"/>
      <c r="D62" s="4" t="str">
        <f>IF('Info + taal-langue'!$B$2="Nederlands",'NL+FR'!$A$201,'NL+FR'!$B$201)</f>
        <v>Hoe zou u het belang (de ernst) van dergelijke conflicten inschatten?</v>
      </c>
      <c r="E62" s="136"/>
      <c r="F62" s="27"/>
      <c r="G62" s="150"/>
      <c r="H62" s="156"/>
    </row>
    <row r="63" spans="1:8" ht="39.950000000000003" customHeight="1" x14ac:dyDescent="0.2">
      <c r="A63" s="115"/>
      <c r="B63" s="115"/>
      <c r="C63" s="141"/>
      <c r="D63" s="3" t="str">
        <f>IF('Info + taal-langue'!$B$2="Nederlands",'NL+FR'!$A$202,'NL+FR'!$B$202)</f>
        <v>Naar ons weten deed zich geen enkel conflict voor: 0</v>
      </c>
      <c r="E63" s="136"/>
      <c r="F63" s="107">
        <v>0</v>
      </c>
      <c r="G63" s="150"/>
      <c r="H63" s="156"/>
    </row>
    <row r="64" spans="1:8" ht="39.950000000000003" customHeight="1" x14ac:dyDescent="0.2">
      <c r="A64" s="115"/>
      <c r="B64" s="115"/>
      <c r="C64" s="141"/>
      <c r="D64" s="3" t="str">
        <f>IF('Info + taal-langue'!$B$2="Nederlands",'NL+FR'!$A$203,'NL+FR'!$B$203)</f>
        <v>In het algemeen worden dergelijke conflicten snel opgelost en hebben zij geen of weinig invloed op het werk: 1</v>
      </c>
      <c r="E64" s="136"/>
      <c r="F64" s="107"/>
      <c r="G64" s="150"/>
      <c r="H64" s="156"/>
    </row>
    <row r="65" spans="1:8" ht="47.1" customHeight="1" thickBot="1" x14ac:dyDescent="0.25">
      <c r="A65" s="116"/>
      <c r="B65" s="116"/>
      <c r="C65" s="142"/>
      <c r="D65" s="5" t="str">
        <f>IF('Info + taal-langue'!$B$2="Nederlands",'NL+FR'!$A$204,'NL+FR'!$B$204)</f>
        <v>Meerdere conflicten hebben een belangrijke invloed gehad op het werk en/of hebben nogal wat tijd gevergd om opgelost te
geraken: 2</v>
      </c>
      <c r="E65" s="137"/>
      <c r="F65" s="108"/>
      <c r="G65" s="151"/>
      <c r="H65" s="157"/>
    </row>
    <row r="66" spans="1:8" ht="39.950000000000003" customHeight="1" x14ac:dyDescent="0.2">
      <c r="A66" s="119" t="str">
        <f>IF('Info + taal-langue'!$B$2="Nederlands",'NL+FR'!$A$110,'NL+FR'!$B$110)</f>
        <v>8. Ongewenst gedrag door derden</v>
      </c>
      <c r="B66" s="119" t="str">
        <f>IF('Info + taal-langue'!$B$2="Nederlands",'NL+FR'!$A$123,'NL+FR'!$B$123)</f>
        <v>Aantal incidenten uitgaande van derden (verbaal of fysiek geweld, of andere vormen van grensoverschrijdend gedrag vanwege personen van buiten de onderneming) waarvan de werknemers het slachtoffer zijn geworden</v>
      </c>
      <c r="C66" s="145">
        <f>'Data collection'!Q28</f>
        <v>0</v>
      </c>
      <c r="D66" s="4" t="str">
        <f>IF('Info + taal-langue'!$B$2="Nederlands",'NL+FR'!$A$205,'NL+FR'!$B$205)</f>
        <v>Hoe frequent kwamen dergelijke incidenten voor gedurende het voorgaande jaar?</v>
      </c>
      <c r="E66" s="135" t="str">
        <f>IF('Info + taal-langue'!$B$2="Nederlands",'NL+FR'!$A$281,'NL+FR'!$B$281)</f>
        <v>Meer informatie</v>
      </c>
      <c r="F66" s="28"/>
      <c r="G66" s="146">
        <f>SUM(F67+F72)</f>
        <v>0</v>
      </c>
      <c r="H66" s="155" t="str">
        <f>UPPER(IF('Info + taal-langue'!$B$2="Nederlands",'NL+FR'!$A$110,'NL+FR'!$B$110))</f>
        <v>8. ONGEWENST GEDRAG DOOR DERDEN</v>
      </c>
    </row>
    <row r="67" spans="1:8" ht="39.950000000000003" customHeight="1" x14ac:dyDescent="0.2">
      <c r="A67" s="115"/>
      <c r="B67" s="115"/>
      <c r="C67" s="141"/>
      <c r="D67" s="3" t="str">
        <f>IF('Info + taal-langue'!$B$2="Nederlands",'NL+FR'!$A$206,'NL+FR'!$B$206)</f>
        <v>Zelden of nooit: 0</v>
      </c>
      <c r="E67" s="136"/>
      <c r="F67" s="107">
        <v>0</v>
      </c>
      <c r="G67" s="147"/>
      <c r="H67" s="156"/>
    </row>
    <row r="68" spans="1:8" ht="39.950000000000003" customHeight="1" x14ac:dyDescent="0.2">
      <c r="A68" s="115"/>
      <c r="B68" s="115"/>
      <c r="C68" s="141"/>
      <c r="D68" s="3" t="str">
        <f>IF('Info + taal-langue'!$B$2="Nederlands",'NL+FR'!$A$207,'NL+FR'!$B$207)</f>
        <v>Soms/van tijd tot tijd: 1</v>
      </c>
      <c r="E68" s="136"/>
      <c r="F68" s="107"/>
      <c r="G68" s="147"/>
      <c r="H68" s="156"/>
    </row>
    <row r="69" spans="1:8" ht="39.950000000000003" customHeight="1" x14ac:dyDescent="0.2">
      <c r="A69" s="115"/>
      <c r="B69" s="115"/>
      <c r="C69" s="141"/>
      <c r="D69" s="3" t="str">
        <f>IF('Info + taal-langue'!$B$2="Nederlands",'NL+FR'!$A$208,'NL+FR'!$B$208)</f>
        <v>Regelmatig: 2</v>
      </c>
      <c r="E69" s="136"/>
      <c r="F69" s="107"/>
      <c r="G69" s="147"/>
      <c r="H69" s="156"/>
    </row>
    <row r="70" spans="1:8" ht="39.950000000000003" customHeight="1" x14ac:dyDescent="0.2">
      <c r="A70" s="115"/>
      <c r="B70" s="115"/>
      <c r="C70" s="141"/>
      <c r="D70" s="3" t="str">
        <f>IF('Info + taal-langue'!$B$2="Nederlands",'NL+FR'!$A$209,'NL+FR'!$B$209)</f>
        <v>Erg dikwijls: 3</v>
      </c>
      <c r="E70" s="136"/>
      <c r="F70" s="107"/>
      <c r="G70" s="147"/>
      <c r="H70" s="156"/>
    </row>
    <row r="71" spans="1:8" ht="39.950000000000003" customHeight="1" x14ac:dyDescent="0.2">
      <c r="A71" s="115"/>
      <c r="B71" s="115"/>
      <c r="C71" s="141"/>
      <c r="D71" s="4" t="str">
        <f>IF('Info + taal-langue'!$B$2="Nederlands",'NL+FR'!$A$210,'NL+FR'!$B$210)</f>
        <v>Hoe zou u het belang van dergelijke incidenten inschatten?</v>
      </c>
      <c r="E71" s="136"/>
      <c r="F71" s="27"/>
      <c r="G71" s="147"/>
      <c r="H71" s="156"/>
    </row>
    <row r="72" spans="1:8" ht="39.950000000000003" customHeight="1" x14ac:dyDescent="0.2">
      <c r="A72" s="115"/>
      <c r="B72" s="115"/>
      <c r="C72" s="141"/>
      <c r="D72" s="3" t="str">
        <f>IF('Info + taal-langue'!$B$2="Nederlands",'NL+FR'!$A$211,'NL+FR'!$B$211)</f>
        <v>Naar ons weten deed zich geen enkel dergelijk incident voor: 0</v>
      </c>
      <c r="E72" s="136"/>
      <c r="F72" s="107">
        <v>0</v>
      </c>
      <c r="G72" s="147"/>
      <c r="H72" s="156"/>
    </row>
    <row r="73" spans="1:8" ht="39.950000000000003" customHeight="1" x14ac:dyDescent="0.2">
      <c r="A73" s="115"/>
      <c r="B73" s="115"/>
      <c r="C73" s="141"/>
      <c r="D73" s="3" t="str">
        <f>IF('Info + taal-langue'!$B$2="Nederlands",'NL+FR'!$A$212,'NL+FR'!$B$212)</f>
        <v>De meeste van dergelijke incidenten waren onschuldig: 1</v>
      </c>
      <c r="E73" s="136"/>
      <c r="F73" s="107"/>
      <c r="G73" s="147"/>
      <c r="H73" s="156"/>
    </row>
    <row r="74" spans="1:8" ht="39.950000000000003" customHeight="1" x14ac:dyDescent="0.2">
      <c r="A74" s="115"/>
      <c r="B74" s="115"/>
      <c r="C74" s="141"/>
      <c r="D74" s="3" t="str">
        <f>IF('Info + taal-langue'!$B$2="Nederlands",'NL+FR'!$A$213,'NL+FR'!$B$213)</f>
        <v>Meerdere van dergelijke incidenten kunnen beschouwd worden als ernstig: 2</v>
      </c>
      <c r="E74" s="136"/>
      <c r="F74" s="107"/>
      <c r="G74" s="147"/>
      <c r="H74" s="156"/>
    </row>
    <row r="75" spans="1:8" ht="39.950000000000003" customHeight="1" thickBot="1" x14ac:dyDescent="0.25">
      <c r="A75" s="116"/>
      <c r="B75" s="116"/>
      <c r="C75" s="142"/>
      <c r="D75" s="5" t="str">
        <f>IF('Info + taal-langue'!$B$2="Nederlands",'NL+FR'!$A$214,'NL+FR'!$B$214)</f>
        <v>Dergelijke incidenten zijn regelmatig van een ernstige aard: 3</v>
      </c>
      <c r="E75" s="137"/>
      <c r="F75" s="108"/>
      <c r="G75" s="148"/>
      <c r="H75" s="157"/>
    </row>
    <row r="76" spans="1:8" ht="56.1" customHeight="1" x14ac:dyDescent="0.2">
      <c r="A76" s="119" t="str">
        <f>IF('Info + taal-langue'!$B$2="Nederlands",'NL+FR'!$A$111,'NL+FR'!$B$111)</f>
        <v>9. Musculoskeletale aandoeningen (MSA: rugpijn, tendinitis, …)</v>
      </c>
      <c r="B76" s="120" t="str">
        <f>IF('Info + taal-langue'!$B$2="Nederlands",'NL+FR'!$A$124,'NL+FR'!$B$124)</f>
        <v>Raming van het aantal personen dat te kampen heeft met musculoskeletale aandoeningen</v>
      </c>
      <c r="C76" s="145">
        <f>'Data collection'!Q33</f>
        <v>0</v>
      </c>
      <c r="D76" s="4" t="str">
        <f>IF('Info + taal-langue'!$B$2="Nederlands",'NL+FR'!$A$215,'NL+FR'!$B$215)</f>
        <v>Zijn er, voor zover u weet, momenteel in uw onderneming of afdeling / dienst / departement werknemers die te kampen hebben met musculoskeletale aandoeningen?</v>
      </c>
      <c r="E76" s="135" t="str">
        <f>IF('Info + taal-langue'!$B$2="Nederlands",'NL+FR'!$A$281,'NL+FR'!$B$281)</f>
        <v>Meer informatie</v>
      </c>
      <c r="F76" s="28"/>
      <c r="G76" s="146">
        <f>SUM(F77+F81)</f>
        <v>0</v>
      </c>
      <c r="H76" s="155" t="str">
        <f>IF('Info + taal-langue'!$B$2="Nederlands",'NL+FR'!$A$130,'NL+FR'!$B$130)</f>
        <v>9. MSA</v>
      </c>
    </row>
    <row r="77" spans="1:8" ht="39.950000000000003" customHeight="1" x14ac:dyDescent="0.2">
      <c r="A77" s="115"/>
      <c r="B77" s="112"/>
      <c r="C77" s="141"/>
      <c r="D77" s="3" t="str">
        <f>IF('Info + taal-langue'!$B$2="Nederlands",'NL+FR'!$A$216,'NL+FR'!$B$216)</f>
        <v>Geen enkele werknemer lijkt hiermee te maken te hebben: 0</v>
      </c>
      <c r="E77" s="136"/>
      <c r="F77" s="107">
        <v>0</v>
      </c>
      <c r="G77" s="147"/>
      <c r="H77" s="156"/>
    </row>
    <row r="78" spans="1:8" ht="39.950000000000003" customHeight="1" x14ac:dyDescent="0.2">
      <c r="A78" s="115"/>
      <c r="B78" s="112"/>
      <c r="C78" s="141"/>
      <c r="D78" s="3" t="str">
        <f>IF('Info + taal-langue'!$B$2="Nederlands",'NL+FR'!$A$217,'NL+FR'!$B$217)</f>
        <v>Enkele werknemers hebben last van musculoskeletale aandoeningen: 1</v>
      </c>
      <c r="E78" s="136"/>
      <c r="F78" s="107"/>
      <c r="G78" s="147"/>
      <c r="H78" s="156"/>
    </row>
    <row r="79" spans="1:8" ht="39.950000000000003" customHeight="1" x14ac:dyDescent="0.2">
      <c r="A79" s="115"/>
      <c r="B79" s="112"/>
      <c r="C79" s="141"/>
      <c r="D79" s="3" t="str">
        <f>IF('Info + taal-langue'!$B$2="Nederlands",'NL+FR'!$A$218,'NL+FR'!$B$218)</f>
        <v>Nogal wat werknemers hebben last van musculoskeletale aandoeningen: 2</v>
      </c>
      <c r="E79" s="136"/>
      <c r="F79" s="107"/>
      <c r="G79" s="147"/>
      <c r="H79" s="156"/>
    </row>
    <row r="80" spans="1:8" ht="39.950000000000003" customHeight="1" x14ac:dyDescent="0.2">
      <c r="A80" s="115"/>
      <c r="B80" s="112"/>
      <c r="C80" s="141"/>
      <c r="D80" s="4" t="str">
        <f>IF('Info + taal-langue'!$B$2="Nederlands",'NL+FR'!$A$219,'NL+FR'!$B$219)</f>
        <v>Hoe beoordeelt u het aantal musculoskeletale aandoeningen in uw onderneming of afdeling / dienst / departement, gegeven haar kenmerken en de sector waarin u actief bent?</v>
      </c>
      <c r="E80" s="136"/>
      <c r="F80" s="27"/>
      <c r="G80" s="147"/>
      <c r="H80" s="156"/>
    </row>
    <row r="81" spans="1:8" ht="39.950000000000003" customHeight="1" x14ac:dyDescent="0.2">
      <c r="A81" s="115"/>
      <c r="B81" s="112"/>
      <c r="C81" s="141"/>
      <c r="D81" s="3" t="str">
        <f>IF('Info + taal-langue'!$B$2="Nederlands",'NL+FR'!$A$220,'NL+FR'!$B$220)</f>
        <v>Wij vinden het aantal gunstig: 0</v>
      </c>
      <c r="E81" s="136"/>
      <c r="F81" s="107">
        <v>0</v>
      </c>
      <c r="G81" s="147"/>
      <c r="H81" s="156"/>
    </row>
    <row r="82" spans="1:8" ht="39.950000000000003" customHeight="1" x14ac:dyDescent="0.2">
      <c r="A82" s="115"/>
      <c r="B82" s="112"/>
      <c r="C82" s="141"/>
      <c r="D82" s="3" t="str">
        <f>IF('Info + taal-langue'!$B$2="Nederlands",'NL+FR'!$A$221,'NL+FR'!$B$221)</f>
        <v>Wij beschouwen het aantal als normaal/aanvaardbaar: 1</v>
      </c>
      <c r="E82" s="136"/>
      <c r="F82" s="107"/>
      <c r="G82" s="147"/>
      <c r="H82" s="156"/>
    </row>
    <row r="83" spans="1:8" ht="39.950000000000003" customHeight="1" thickBot="1" x14ac:dyDescent="0.25">
      <c r="A83" s="116"/>
      <c r="B83" s="113"/>
      <c r="C83" s="142"/>
      <c r="D83" s="5" t="str">
        <f>IF('Info + taal-langue'!$B$2="Nederlands",'NL+FR'!$A$222,'NL+FR'!$B$222)</f>
        <v>Wij vinden het aantal ongunstig: 2</v>
      </c>
      <c r="E83" s="137"/>
      <c r="F83" s="108"/>
      <c r="G83" s="148"/>
      <c r="H83" s="157"/>
    </row>
    <row r="84" spans="1:8" ht="105" customHeight="1" x14ac:dyDescent="0.2">
      <c r="A84" s="119" t="str">
        <f>IF('Info + taal-langue'!$B$2="Nederlands",'NL+FR'!$A$131,'NL+FR'!$B$131)</f>
        <v>10. Respect voor diversiteit in de onderneming</v>
      </c>
      <c r="B84" s="152"/>
      <c r="C84" s="4"/>
      <c r="D84" s="4" t="str">
        <f>IF('Info + taal-langue'!$B$2="Nederlands",'NL+FR'!$A$223,'NL+FR'!$B$223)</f>
        <v>Hebt u er weet van dat werknemers verschillend behandeld worden om reden van persoonskenmerken (ras, huidskleur, afkomst van de persoon, nationale of etnische oorsprong, nationaliteit, geslacht, seksuele geaardheid, burgerlijke stand, geboorte, leeftijd, rijkdom, religieuze of filosofische overtuiging, huidige of toekomstige gezondheidstoestand, handicap, taal, politieke overtuiging, fysieke dan wel genetische kenmerken of sociale afkomst)?</v>
      </c>
      <c r="E84" s="135" t="str">
        <f>IF('Info + taal-langue'!$B$2="Nederlands",'NL+FR'!$A$281,'NL+FR'!$B$281)</f>
        <v>Meer informatie</v>
      </c>
      <c r="F84" s="28"/>
      <c r="G84" s="146">
        <f>SUM(F85+F89)</f>
        <v>0</v>
      </c>
      <c r="H84" s="155" t="str">
        <f>IF('Info + taal-langue'!$B$2="Nederlands",'NL+FR'!$A$137,'NL+FR'!$B$137)</f>
        <v>10. DIVERSITEIT</v>
      </c>
    </row>
    <row r="85" spans="1:8" ht="39.950000000000003" customHeight="1" x14ac:dyDescent="0.2">
      <c r="A85" s="115"/>
      <c r="B85" s="153"/>
      <c r="C85" s="4"/>
      <c r="D85" s="3" t="str">
        <f>IF('Info + taal-langue'!$B$2="Nederlands",'NL+FR'!$A$224,'NL+FR'!$B$224)</f>
        <v>Naar ons weten wordt elke werknemer op dezelfde manier behandeld: 0</v>
      </c>
      <c r="E85" s="136"/>
      <c r="F85" s="107">
        <v>0</v>
      </c>
      <c r="G85" s="147"/>
      <c r="H85" s="156"/>
    </row>
    <row r="86" spans="1:8" ht="60" customHeight="1" x14ac:dyDescent="0.2">
      <c r="A86" s="115"/>
      <c r="B86" s="153"/>
      <c r="C86" s="4"/>
      <c r="D86" s="3" t="str">
        <f>IF('Info + taal-langue'!$B$2="Nederlands",'NL+FR'!$A$225,'NL+FR'!$B$225)</f>
        <v>Wij zijn er niet zeker van dat elke werknemer met een minder courante godsdienstige overtuiging, van een andere seksuele geaardheid, van vreemde afkomst, … in de praktijk altijd op dezelfde manier wordt behandeld als de andere collega’s: 1</v>
      </c>
      <c r="E86" s="136"/>
      <c r="F86" s="107"/>
      <c r="G86" s="147"/>
      <c r="H86" s="156"/>
    </row>
    <row r="87" spans="1:8" ht="62.1" customHeight="1" x14ac:dyDescent="0.2">
      <c r="A87" s="115"/>
      <c r="B87" s="153"/>
      <c r="C87" s="4"/>
      <c r="D87" s="3" t="str">
        <f>IF('Info + taal-langue'!$B$2="Nederlands",'NL+FR'!$A$226,'NL+FR'!$B$226)</f>
        <v>De onderneming of afdeling / dienst / departement maakt wel degelijk een onderscheid tussen werknemers op grond van kenmerken die niets te maken hebben met de arbeidsprestaties: 2</v>
      </c>
      <c r="E87" s="136"/>
      <c r="F87" s="107"/>
      <c r="G87" s="147"/>
      <c r="H87" s="156"/>
    </row>
    <row r="88" spans="1:8" ht="39.950000000000003" customHeight="1" x14ac:dyDescent="0.2">
      <c r="A88" s="115"/>
      <c r="B88" s="153"/>
      <c r="C88" s="4"/>
      <c r="D88" s="4" t="str">
        <f>IF('Info + taal-langue'!$B$2="Nederlands",'NL+FR'!$A$227,'NL+FR'!$B$227)</f>
        <v>Zaten er tussen de formele en informele verzoeken tot interventie die in de loop van het voorgaande jaar werden geformuleerd klachten die verwezen naar discriminatie?</v>
      </c>
      <c r="E88" s="136"/>
      <c r="F88" s="27"/>
      <c r="G88" s="147"/>
      <c r="H88" s="156"/>
    </row>
    <row r="89" spans="1:8" ht="39.950000000000003" customHeight="1" x14ac:dyDescent="0.2">
      <c r="A89" s="115"/>
      <c r="B89" s="153"/>
      <c r="C89" s="4"/>
      <c r="D89" s="3" t="str">
        <f>IF('Info + taal-langue'!$B$2="Nederlands",'NL+FR'!$A$228,'NL+FR'!$B$228)</f>
        <v>Neen: 0</v>
      </c>
      <c r="E89" s="136"/>
      <c r="F89" s="107">
        <v>0</v>
      </c>
      <c r="G89" s="147"/>
      <c r="H89" s="156"/>
    </row>
    <row r="90" spans="1:8" ht="39.950000000000003" customHeight="1" thickBot="1" x14ac:dyDescent="0.25">
      <c r="A90" s="116"/>
      <c r="B90" s="154"/>
      <c r="C90" s="6"/>
      <c r="D90" s="5" t="str">
        <f>IF('Info + taal-langue'!$B$2="Nederlands",'NL+FR'!$A$229,'NL+FR'!$B$229)</f>
        <v>Ja: 1</v>
      </c>
      <c r="E90" s="137"/>
      <c r="F90" s="108"/>
      <c r="G90" s="148"/>
      <c r="H90" s="157"/>
    </row>
    <row r="91" spans="1:8" ht="39.950000000000003" customHeight="1" x14ac:dyDescent="0.2">
      <c r="A91" s="119" t="str">
        <f>IF('Info + taal-langue'!$B$2="Nederlands",'NL+FR'!$A$132,'NL+FR'!$B$132)</f>
        <v>11. Functioneringsproblemen ten gevolge van middelengebruik op de werkvloer en maatregelen die in dit verband werden genomen</v>
      </c>
      <c r="B91" s="152"/>
      <c r="C91" s="4"/>
      <c r="D91" s="4" t="str">
        <f>IF('Info + taal-langue'!$B$2="Nederlands",'NL+FR'!$A$230,'NL+FR'!$B$230)</f>
        <v>Heeft uw onderneming of afdeling / dienst / departement in de loop van het voorgaande jaar te maken gehad met problemen inzake het gebruik van alcohol, drugs, medicatie, … bij het personeel?</v>
      </c>
      <c r="E91" s="135" t="str">
        <f>IF('Info + taal-langue'!$B$2="Nederlands",'NL+FR'!$A$281,'NL+FR'!$B$281)</f>
        <v>Meer informatie</v>
      </c>
      <c r="F91" s="28"/>
      <c r="G91" s="146">
        <f>SUM(F92+F96)</f>
        <v>0</v>
      </c>
      <c r="H91" s="155" t="str">
        <f>IF('Info + taal-langue'!$B$2="Nederlands",'NL+FR'!$A$138,'NL+FR'!$B$138)</f>
        <v>11. VERSLAVING</v>
      </c>
    </row>
    <row r="92" spans="1:8" ht="39.950000000000003" customHeight="1" x14ac:dyDescent="0.2">
      <c r="A92" s="115"/>
      <c r="B92" s="153"/>
      <c r="C92" s="4"/>
      <c r="D92" s="3" t="str">
        <f>IF('Info + taal-langue'!$B$2="Nederlands",'NL+FR'!$A$231,'NL+FR'!$B$231)</f>
        <v>De onderneming of afdeling / dienst / departement heeft hier geen problemen mee gehad: 0</v>
      </c>
      <c r="E92" s="136"/>
      <c r="F92" s="107">
        <v>0</v>
      </c>
      <c r="G92" s="147"/>
      <c r="H92" s="156"/>
    </row>
    <row r="93" spans="1:8" ht="39.950000000000003" customHeight="1" x14ac:dyDescent="0.2">
      <c r="A93" s="115"/>
      <c r="B93" s="153"/>
      <c r="C93" s="4"/>
      <c r="D93" s="3" t="str">
        <f>IF('Info + taal-langue'!$B$2="Nederlands",'NL+FR'!$A$232,'NL+FR'!$B$232)</f>
        <v>De onderneming of afdeling / dienst / departement heeft hiertegen enkele malen moeten optreden: 1</v>
      </c>
      <c r="E93" s="136"/>
      <c r="F93" s="107"/>
      <c r="G93" s="147"/>
      <c r="H93" s="156"/>
    </row>
    <row r="94" spans="1:8" ht="39.950000000000003" customHeight="1" x14ac:dyDescent="0.2">
      <c r="A94" s="115"/>
      <c r="B94" s="153"/>
      <c r="C94" s="4"/>
      <c r="D94" s="3" t="str">
        <f>IF('Info + taal-langue'!$B$2="Nederlands",'NL+FR'!$A$233,'NL+FR'!$B$233)</f>
        <v>De onderneming of afdeling / dienst / departement werd regelmatig geconfronteerd met deze problematiek: 2</v>
      </c>
      <c r="E94" s="136"/>
      <c r="F94" s="107"/>
      <c r="G94" s="147"/>
      <c r="H94" s="156"/>
    </row>
    <row r="95" spans="1:8" ht="39.950000000000003" customHeight="1" x14ac:dyDescent="0.2">
      <c r="A95" s="115"/>
      <c r="B95" s="153"/>
      <c r="C95" s="4"/>
      <c r="D95" s="4" t="str">
        <f>IF('Info + taal-langue'!$B$2="Nederlands",'NL+FR'!$A$234,'NL+FR'!$B$234)</f>
        <v>Houdt de onderneming rekening met het bestaan van een mogelijke problematiek van middelenmisbruik (alcohol, drugs, medicatie, …) bij het personeel?</v>
      </c>
      <c r="E95" s="136"/>
      <c r="F95" s="27"/>
      <c r="G95" s="147"/>
      <c r="H95" s="156"/>
    </row>
    <row r="96" spans="1:8" ht="39.950000000000003" customHeight="1" x14ac:dyDescent="0.2">
      <c r="A96" s="115"/>
      <c r="B96" s="153"/>
      <c r="C96" s="4"/>
      <c r="D96" s="3" t="str">
        <f>IF('Info + taal-langue'!$B$2="Nederlands",'NL+FR'!$A$235,'NL+FR'!$B$235)</f>
        <v>Er zijn maatregelen (intern beleid alcohol en andere drugs) voorzien voor het geval zich een dergelijk probleem zou voordoen: 0</v>
      </c>
      <c r="E96" s="136"/>
      <c r="F96" s="107">
        <v>0</v>
      </c>
      <c r="G96" s="147"/>
      <c r="H96" s="156"/>
    </row>
    <row r="97" spans="1:8" ht="39.950000000000003" customHeight="1" x14ac:dyDescent="0.2">
      <c r="A97" s="115"/>
      <c r="B97" s="153"/>
      <c r="C97" s="4"/>
      <c r="D97" s="3" t="str">
        <f>IF('Info + taal-langue'!$B$2="Nederlands",'NL+FR'!$A$236,'NL+FR'!$B$236)</f>
        <v>Hoewel er maatregelen voorzien zijn, wordt in het algemeen niet opgetreden wanneer het zou nodig zijn: 1</v>
      </c>
      <c r="E97" s="136"/>
      <c r="F97" s="107"/>
      <c r="G97" s="147"/>
      <c r="H97" s="156"/>
    </row>
    <row r="98" spans="1:8" ht="50.1" customHeight="1" thickBot="1" x14ac:dyDescent="0.25">
      <c r="A98" s="116"/>
      <c r="B98" s="154"/>
      <c r="C98" s="6"/>
      <c r="D98" s="5" t="str">
        <f>IF('Info + taal-langue'!$B$2="Nederlands",'NL+FR'!$A$237,'NL+FR'!$B$237)</f>
        <v>Naar ons weten bestaan er geen maatregelen voor het geval een werknemer zou te kampen hebben met een verslavingsprobleem: 2</v>
      </c>
      <c r="E98" s="137"/>
      <c r="F98" s="108"/>
      <c r="G98" s="148"/>
      <c r="H98" s="157"/>
    </row>
    <row r="99" spans="1:8" ht="42.95" customHeight="1" x14ac:dyDescent="0.2">
      <c r="A99" s="119" t="str">
        <f>IF('Info + taal-langue'!$B$2="Nederlands",'NL+FR'!$A$133,'NL+FR'!$B$133)</f>
        <v>12. Functioneren van de preventiedienst of van de persoon/personen met een opdracht op het vlak van de werkgebonden 
psychosociale risico’s</v>
      </c>
      <c r="B99" s="152"/>
      <c r="C99" s="4"/>
      <c r="D99" s="67" t="str">
        <f>IF('Info + taal-langue'!$B$2="Nederlands",'NL+FR'!$A$238,'NL+FR'!$B$238)</f>
        <v>Wordt de problematiek van de psychosociale belasting van de werknemers aangepakt via concrete acties op het terrein die ingekaderd zijn in een lange-termijnbeleid?</v>
      </c>
      <c r="E99" s="132" t="str">
        <f>IF('Info + taal-langue'!$B$2="Nederlands",'NL+FR'!$A$281,'NL+FR'!$B$281)</f>
        <v>Meer informatie</v>
      </c>
      <c r="F99" s="28"/>
      <c r="G99" s="146">
        <f>SUM(F100)</f>
        <v>0</v>
      </c>
      <c r="H99" s="155" t="str">
        <f>IF('Info + taal-langue'!$B$2="Nederlands",'NL+FR'!$A$140,'NL+FR'!$B$140)</f>
        <v>13. PREVENTIEDIENST PSY</v>
      </c>
    </row>
    <row r="100" spans="1:8" ht="48.95" customHeight="1" x14ac:dyDescent="0.2">
      <c r="A100" s="115"/>
      <c r="B100" s="153"/>
      <c r="C100" s="4"/>
      <c r="D100" s="33" t="str">
        <f>IF('Info + taal-langue'!$B$2="Nederlands",'NL+FR'!$A$239,'NL+FR'!$B$239)</f>
        <v>Er is één persoon of dienst die verantwoordelijk is voor deze problematiek. Deze wordt ondersteund door een werkgroep die 
acties op lange termijn aanstuurt: 0</v>
      </c>
      <c r="E100" s="133"/>
      <c r="F100" s="107">
        <v>0</v>
      </c>
      <c r="G100" s="147"/>
      <c r="H100" s="156"/>
    </row>
    <row r="101" spans="1:8" ht="39.950000000000003" customHeight="1" x14ac:dyDescent="0.2">
      <c r="A101" s="115"/>
      <c r="B101" s="153"/>
      <c r="C101" s="4"/>
      <c r="D101" s="33" t="str">
        <f>IF('Info + taal-langue'!$B$2="Nederlands",'NL+FR'!$A$240,'NL+FR'!$B$240)</f>
        <v>Er is één persoon of dienst die verantwoordelijk is voor deze problematiek; deze onderneemt regelmatig acties op dit vlak: 1</v>
      </c>
      <c r="E101" s="133"/>
      <c r="F101" s="107"/>
      <c r="G101" s="147"/>
      <c r="H101" s="156"/>
    </row>
    <row r="102" spans="1:8" ht="39.950000000000003" customHeight="1" x14ac:dyDescent="0.2">
      <c r="A102" s="115"/>
      <c r="B102" s="153"/>
      <c r="C102" s="4"/>
      <c r="D102" s="33" t="str">
        <f>IF('Info + taal-langue'!$B$2="Nederlands",'NL+FR'!$A$241,'NL+FR'!$B$241)</f>
        <v>Eén of meerdere personen zijn daar regelmatig mee bezig, maar tot nog toe heeft dat niet geleid tot acties op de langere termijn: 2</v>
      </c>
      <c r="E102" s="133"/>
      <c r="F102" s="107"/>
      <c r="G102" s="147"/>
      <c r="H102" s="156"/>
    </row>
    <row r="103" spans="1:8" ht="42" customHeight="1" x14ac:dyDescent="0.2">
      <c r="A103" s="115"/>
      <c r="B103" s="153"/>
      <c r="C103" s="4"/>
      <c r="D103" s="33" t="str">
        <f>IF('Info + taal-langue'!$B$2="Nederlands",'NL+FR'!$A$242,'NL+FR'!$B$242)</f>
        <v>Meerdere personen zijn daar soms wel mee bezig maar het gebeurt allemaal weinig gecoördineerd en resultaatsgericht: 3</v>
      </c>
      <c r="E103" s="133"/>
      <c r="F103" s="107"/>
      <c r="G103" s="147"/>
      <c r="H103" s="156"/>
    </row>
    <row r="104" spans="1:8" ht="39.950000000000003" customHeight="1" thickBot="1" x14ac:dyDescent="0.25">
      <c r="A104" s="116"/>
      <c r="B104" s="154"/>
      <c r="C104" s="6"/>
      <c r="D104" s="60" t="str">
        <f>IF('Info + taal-langue'!$B$2="Nederlands",'NL+FR'!$A$243,'NL+FR'!$B$243)</f>
        <v>Niemand houdt zich hiermee duidelijk bezig: 4</v>
      </c>
      <c r="E104" s="134"/>
      <c r="F104" s="108"/>
      <c r="G104" s="148"/>
      <c r="H104" s="157"/>
    </row>
    <row r="105" spans="1:8" ht="80.099999999999994" customHeight="1" x14ac:dyDescent="0.2">
      <c r="A105" s="119" t="str">
        <f>IF('Info + taal-langue'!$B$2="Nederlands",'NL+FR'!$A$134,'NL+FR'!$B$134)</f>
        <v>13. Sociaal overleg rond de psychosociale risico’s</v>
      </c>
      <c r="B105" s="152"/>
      <c r="C105" s="4"/>
      <c r="D105" s="4" t="str">
        <f>IF('Info + taal-langue'!$B$2="Nederlands",'NL+FR'!$A$244,'NL+FR'!$B$244)</f>
        <v>In welke mate worden de psychosociale risico’s en de maatregelen die op dit vlak worden overwogen besproken in de schoot van de vergaderingen van het CPBW, de ondernemingsraad of de syndicale delegatie? Indien geen van deze drie instanties bestaan: in welke mate komt deze problematiek aan bod in de diverse vergaderingen met de werknemers?</v>
      </c>
      <c r="E105" s="135" t="str">
        <f>IF('Info + taal-langue'!$B$2="Nederlands",'NL+FR'!$A$281,'NL+FR'!$B$281)</f>
        <v>Meer informatie</v>
      </c>
      <c r="F105" s="28"/>
      <c r="G105" s="146">
        <f>SUM(F106,F110)</f>
        <v>0</v>
      </c>
      <c r="H105" s="155" t="str">
        <f>IF('Info + taal-langue'!$B$2="Nederlands",'NL+FR'!$A$139,'NL+FR'!$B$139)</f>
        <v>12. SOCIAAL OVERLEG PSY</v>
      </c>
    </row>
    <row r="106" spans="1:8" ht="39.950000000000003" customHeight="1" x14ac:dyDescent="0.2">
      <c r="A106" s="115"/>
      <c r="B106" s="153"/>
      <c r="C106" s="4"/>
      <c r="D106" s="3" t="str">
        <f>IF('Info + taal-langue'!$B$2="Nederlands",'NL+FR'!$A$245,'NL+FR'!$B$245)</f>
        <v>Regelmatig: 0</v>
      </c>
      <c r="E106" s="136"/>
      <c r="F106" s="107">
        <v>0</v>
      </c>
      <c r="G106" s="147"/>
      <c r="H106" s="156"/>
    </row>
    <row r="107" spans="1:8" ht="39.950000000000003" customHeight="1" x14ac:dyDescent="0.2">
      <c r="A107" s="115"/>
      <c r="B107" s="153"/>
      <c r="C107" s="4"/>
      <c r="D107" s="3" t="str">
        <f>IF('Info + taal-langue'!$B$2="Nederlands",'NL+FR'!$A$246,'NL+FR'!$B$246)</f>
        <v>Af en toe: 1</v>
      </c>
      <c r="E107" s="136"/>
      <c r="F107" s="107"/>
      <c r="G107" s="147"/>
      <c r="H107" s="156"/>
    </row>
    <row r="108" spans="1:8" ht="39.950000000000003" customHeight="1" x14ac:dyDescent="0.2">
      <c r="A108" s="115"/>
      <c r="B108" s="153"/>
      <c r="C108" s="4"/>
      <c r="D108" s="3" t="str">
        <f>IF('Info + taal-langue'!$B$2="Nederlands",'NL+FR'!$A$247,'NL+FR'!$B$247)</f>
        <v>Zelden of nooit: 2</v>
      </c>
      <c r="E108" s="136"/>
      <c r="F108" s="107"/>
      <c r="G108" s="147"/>
      <c r="H108" s="156"/>
    </row>
    <row r="109" spans="1:8" ht="39.950000000000003" customHeight="1" x14ac:dyDescent="0.2">
      <c r="A109" s="115"/>
      <c r="B109" s="153"/>
      <c r="C109" s="4"/>
      <c r="D109" s="4" t="str">
        <f>IF('Info + taal-langue'!$B$2="Nederlands",'NL+FR'!$A$248,'NL+FR'!$B$248)</f>
        <v>In welke mate komt de problematiek van de psychosociale risico’s op de agenda van deze vergaderingen?</v>
      </c>
      <c r="E109" s="136"/>
      <c r="F109" s="29"/>
      <c r="G109" s="147"/>
      <c r="H109" s="156"/>
    </row>
    <row r="110" spans="1:8" ht="39.950000000000003" customHeight="1" x14ac:dyDescent="0.2">
      <c r="A110" s="115"/>
      <c r="B110" s="153"/>
      <c r="C110" s="4"/>
      <c r="D110" s="3" t="str">
        <f>IF('Info + taal-langue'!$B$2="Nederlands",'NL+FR'!$A$249,'NL+FR'!$B$249)</f>
        <v>We gaan het daar de komende maanden zeker over hebben: 0</v>
      </c>
      <c r="E110" s="136"/>
      <c r="F110" s="107">
        <v>0</v>
      </c>
      <c r="G110" s="147"/>
      <c r="H110" s="156"/>
    </row>
    <row r="111" spans="1:8" ht="39.950000000000003" customHeight="1" thickBot="1" x14ac:dyDescent="0.25">
      <c r="A111" s="116"/>
      <c r="B111" s="154"/>
      <c r="C111" s="6"/>
      <c r="D111" s="5" t="str">
        <f>IF('Info + taal-langue'!$B$2="Nederlands",'NL+FR'!$A$250,'NL+FR'!$B$250)</f>
        <v>Het is momenteel niet voorzien dat we hierover gaan praten: 1</v>
      </c>
      <c r="E111" s="137"/>
      <c r="F111" s="108"/>
      <c r="G111" s="148"/>
      <c r="H111" s="157"/>
    </row>
    <row r="112" spans="1:8" ht="60.95" customHeight="1" x14ac:dyDescent="0.2">
      <c r="A112" s="119" t="str">
        <f>IF('Info + taal-langue'!$B$2="Nederlands",'NL+FR'!$A$135,'NL+FR'!$B$135)</f>
        <v>14. Opleidingen en sensibiliserende acties met betrekking tot de psychosociale risico’s</v>
      </c>
      <c r="B112" s="152"/>
      <c r="C112" s="4"/>
      <c r="D112" s="4" t="str">
        <f>IF('Info + taal-langue'!$B$2="Nederlands",'NL+FR'!$A$251,'NL+FR'!$B$251)</f>
        <v>Hebben de werknemers van uw onderneming of afdeling / dienst / departement opleidingen kunnen volgen of werden zij benaderd door middel van sensibiliserende acties die rechtstreeks of onrechtstreeks verwijzen naar de psychosociale risico’s?</v>
      </c>
      <c r="E112" s="135" t="str">
        <f>IF('Info + taal-langue'!$B$2="Nederlands",'NL+FR'!$A$281,'NL+FR'!$B$281)</f>
        <v>Meer informatie</v>
      </c>
      <c r="F112" s="28"/>
      <c r="G112" s="146">
        <f>SUM(F113+F119)</f>
        <v>0</v>
      </c>
      <c r="H112" s="155" t="str">
        <f>IF('Info + taal-langue'!$B$2="Nederlands",'NL+FR'!$A$141,'NL+FR'!$B$141)</f>
        <v>14. OPLEIDINGEN PSY</v>
      </c>
    </row>
    <row r="113" spans="1:8" ht="39.950000000000003" customHeight="1" x14ac:dyDescent="0.2">
      <c r="A113" s="115"/>
      <c r="B113" s="153"/>
      <c r="C113" s="4"/>
      <c r="D113" s="3" t="str">
        <f>IF('Info + taal-langue'!$B$2="Nederlands",'NL+FR'!$A$252,'NL+FR'!$B$252)</f>
        <v>Ja, dergelijke acties worden regelmatig georganiseerd: 0</v>
      </c>
      <c r="E113" s="136"/>
      <c r="F113" s="107">
        <v>0</v>
      </c>
      <c r="G113" s="147"/>
      <c r="H113" s="156"/>
    </row>
    <row r="114" spans="1:8" ht="39.950000000000003" customHeight="1" x14ac:dyDescent="0.2">
      <c r="A114" s="115"/>
      <c r="B114" s="153"/>
      <c r="C114" s="4"/>
      <c r="D114" s="3" t="str">
        <f t="array" ref="D114">IF('Info + taal-langue'!$B$2="Nederlands",'NL+FR'!$A$253,'NL+FR'!$B$253)</f>
        <v>Die dingen werden wel eens georganiseerd, maar er zit geen echte systematiek in: 1</v>
      </c>
      <c r="E114" s="136"/>
      <c r="F114" s="107"/>
      <c r="G114" s="147"/>
      <c r="H114" s="156"/>
    </row>
    <row r="115" spans="1:8" ht="39.950000000000003" customHeight="1" x14ac:dyDescent="0.2">
      <c r="A115" s="115"/>
      <c r="B115" s="153"/>
      <c r="C115" s="4"/>
      <c r="D115" s="3" t="str">
        <f>IF('Info + taal-langue'!$B$2="Nederlands",'NL+FR'!$A$254,'NL+FR'!$B$254)</f>
        <v>Dit is ooit één keer gebeurd, nog niet zo lang geleden: 2</v>
      </c>
      <c r="E115" s="136"/>
      <c r="F115" s="107"/>
      <c r="G115" s="147"/>
      <c r="H115" s="156"/>
    </row>
    <row r="116" spans="1:8" ht="39.950000000000003" customHeight="1" x14ac:dyDescent="0.2">
      <c r="A116" s="115"/>
      <c r="B116" s="153"/>
      <c r="C116" s="4"/>
      <c r="D116" s="3" t="str">
        <f>IF('Info + taal-langue'!$B$2="Nederlands",'NL+FR'!$A$255,'NL+FR'!$B$255)</f>
        <v>Dit is ooit één keer gebeurd, maar dat is toch al meer dan een paar jaar geleden: 3</v>
      </c>
      <c r="E116" s="136"/>
      <c r="F116" s="107"/>
      <c r="G116" s="147"/>
      <c r="H116" s="156"/>
    </row>
    <row r="117" spans="1:8" ht="39.950000000000003" customHeight="1" x14ac:dyDescent="0.2">
      <c r="A117" s="115"/>
      <c r="B117" s="153"/>
      <c r="C117" s="4"/>
      <c r="D117" s="3" t="str">
        <f>IF('Info + taal-langue'!$B$2="Nederlands",'NL+FR'!$A$256,'NL+FR'!$B$256)</f>
        <v>Neen, van dit soort acties is nog nooit sprake geweest in onze onderneming: 4</v>
      </c>
      <c r="E117" s="136"/>
      <c r="F117" s="107"/>
      <c r="G117" s="147"/>
      <c r="H117" s="156"/>
    </row>
    <row r="118" spans="1:8" ht="39.950000000000003" customHeight="1" x14ac:dyDescent="0.2">
      <c r="A118" s="115"/>
      <c r="B118" s="153"/>
      <c r="C118" s="4"/>
      <c r="D118" s="4" t="str">
        <f>IF('Info + taal-langue'!$B$2="Nederlands",'NL+FR'!$A$257,'NL+FR'!$B$257)</f>
        <v>Worden de leden van de hiërarchische lijn gesensibiliseerd over de problematiek van de psychosociale risico’s?</v>
      </c>
      <c r="E118" s="136"/>
      <c r="F118" s="29"/>
      <c r="G118" s="147"/>
      <c r="H118" s="156"/>
    </row>
    <row r="119" spans="1:8" ht="39.950000000000003" customHeight="1" x14ac:dyDescent="0.2">
      <c r="A119" s="115"/>
      <c r="B119" s="153"/>
      <c r="C119" s="4"/>
      <c r="D119" s="3" t="str">
        <f>IF('Info + taal-langue'!$B$2="Nederlands",'NL+FR'!$A$258,'NL+FR'!$B$258)</f>
        <v>Hierover werden er al opleidingen georganiseerd. Deze worden bovendien regelmatig herhaald: 0</v>
      </c>
      <c r="E119" s="136"/>
      <c r="F119" s="107">
        <v>0</v>
      </c>
      <c r="G119" s="147"/>
      <c r="H119" s="156"/>
    </row>
    <row r="120" spans="1:8" ht="39.950000000000003" customHeight="1" x14ac:dyDescent="0.2">
      <c r="A120" s="115"/>
      <c r="B120" s="153"/>
      <c r="C120" s="4"/>
      <c r="D120" s="3" t="str">
        <f>IF('Info + taal-langue'!$B$2="Nederlands",'NL+FR'!$A$259,'NL+FR'!$B$259)</f>
        <v>Binnenkort wordt hierover een opleidingssessie georganiseerd: 1</v>
      </c>
      <c r="E120" s="136"/>
      <c r="F120" s="107"/>
      <c r="G120" s="147"/>
      <c r="H120" s="156"/>
    </row>
    <row r="121" spans="1:8" ht="39.950000000000003" customHeight="1" thickBot="1" x14ac:dyDescent="0.25">
      <c r="A121" s="116"/>
      <c r="B121" s="154"/>
      <c r="C121" s="6"/>
      <c r="D121" s="5" t="str">
        <f>IF('Info + taal-langue'!$B$2="Nederlands",'NL+FR'!$A$260,'NL+FR'!$B$260)</f>
        <v>Er is nooit sprake van geweest om zo’n opleiding voor de leden van de hiërarchische lijn te organiseren: 2</v>
      </c>
      <c r="E121" s="137"/>
      <c r="F121" s="108"/>
      <c r="G121" s="148"/>
      <c r="H121" s="157"/>
    </row>
    <row r="122" spans="1:8" ht="42.95" customHeight="1" x14ac:dyDescent="0.2">
      <c r="A122" s="119" t="str">
        <f>IF('Info + taal-langue'!$B$2="Nederlands",'NL+FR'!$A$136,'NL+FR'!$B$136)</f>
        <v>15. Bestaan van een actieplan ter bestrijding van de psychosociale risico’s</v>
      </c>
      <c r="B122" s="152"/>
      <c r="C122" s="34"/>
      <c r="D122" s="4" t="str">
        <f>IF('Info + taal-langue'!$B$2="Nederlands",'NL+FR'!$A$261,'NL+FR'!$B$261)</f>
        <v>Bestaat er een actieplan met betrekking tot de voorkoming en bestrijding van psychosociale risico’s waarvan de uitvoering wordt opgevolgd?</v>
      </c>
      <c r="E122" s="135" t="str">
        <f>IF('Info + taal-langue'!$B$2="Nederlands",'NL+FR'!$A$281,'NL+FR'!$B$281)</f>
        <v>Meer informatie</v>
      </c>
      <c r="F122" s="28"/>
      <c r="G122" s="146">
        <f>F123</f>
        <v>0</v>
      </c>
      <c r="H122" s="155" t="str">
        <f>IF('Info + taal-langue'!$B$2="Nederlands",'NL+FR'!$A$142,'NL+FR'!$B$142)</f>
        <v>15. ACTIEPLAN PSY</v>
      </c>
    </row>
    <row r="123" spans="1:8" ht="39.950000000000003" customHeight="1" x14ac:dyDescent="0.2">
      <c r="A123" s="115"/>
      <c r="B123" s="153"/>
      <c r="C123" s="4"/>
      <c r="D123" s="3" t="str">
        <f>IF('Info + taal-langue'!$B$2="Nederlands",'NL+FR'!$A$262,'NL+FR'!$B$262)</f>
        <v>Een dergelijk actieplan bestaat. Het leidt tot acties, waarvan de uitvoering wordt opgevolgd: 0</v>
      </c>
      <c r="E123" s="136"/>
      <c r="F123" s="107">
        <v>0</v>
      </c>
      <c r="G123" s="147"/>
      <c r="H123" s="156"/>
    </row>
    <row r="124" spans="1:8" ht="39.950000000000003" customHeight="1" x14ac:dyDescent="0.2">
      <c r="A124" s="115"/>
      <c r="B124" s="153"/>
      <c r="C124" s="4"/>
      <c r="D124" s="3" t="str">
        <f>IF('Info + taal-langue'!$B$2="Nederlands",'NL+FR'!$A$263,'NL+FR'!$B$263)</f>
        <v>Een dergelijk actieplan werd uitgewerkt maar de uitvoering ervan wordt niet echt opgevolgd: 1</v>
      </c>
      <c r="E124" s="136"/>
      <c r="F124" s="107"/>
      <c r="G124" s="147"/>
      <c r="H124" s="156"/>
    </row>
    <row r="125" spans="1:8" ht="45.95" customHeight="1" x14ac:dyDescent="0.2">
      <c r="A125" s="115"/>
      <c r="B125" s="153"/>
      <c r="C125" s="4"/>
      <c r="D125" s="3" t="str">
        <f>IF('Info + taal-langue'!$B$2="Nederlands",'NL+FR'!$A$264,'NL+FR'!$B$264)</f>
        <v>Er bestaat geen actieplan ter bestrijding van de psychosociale risico’s, hoewel er wel een risicoanalyse op dit vlak werd uitgevoerd: 2</v>
      </c>
      <c r="E125" s="136"/>
      <c r="F125" s="107"/>
      <c r="G125" s="147"/>
      <c r="H125" s="156"/>
    </row>
    <row r="126" spans="1:8" ht="53.1" customHeight="1" thickBot="1" x14ac:dyDescent="0.25">
      <c r="A126" s="116"/>
      <c r="B126" s="154"/>
      <c r="C126" s="6"/>
      <c r="D126" s="3" t="str">
        <f t="array" ref="D126">IF('Info + taal-langue'!$B$2="Nederlands",'NL+FR'!$A$265,'NL+FR'!$B$265)</f>
        <v>Er bestaat geen actieplan ter bestrijding van de psychosociale risico’s in de onderneming en er werd in de loop van de laatste jaren ook geen risicoanalyse op dit vlak uitgevoerd: 3</v>
      </c>
      <c r="E126" s="137"/>
      <c r="F126" s="107"/>
      <c r="G126" s="147"/>
      <c r="H126" s="157"/>
    </row>
    <row r="127" spans="1:8" ht="39.950000000000003" customHeight="1" thickBot="1" x14ac:dyDescent="0.25">
      <c r="D127" s="7" t="str">
        <f>IF('Info + taal-langue'!$B$2="Nederlands",'NL+FR'!$A$59,'NL+FR'!$B$59)</f>
        <v>TOTAALSCORE</v>
      </c>
      <c r="E127" s="31"/>
      <c r="F127" s="8"/>
      <c r="G127" s="59">
        <f>SUM(G4:G126)</f>
        <v>0</v>
      </c>
    </row>
    <row r="128" spans="1:8" ht="39.950000000000003" customHeight="1" thickBot="1" x14ac:dyDescent="0.25"/>
    <row r="129" spans="7:9" ht="40.35" customHeight="1" thickBot="1" x14ac:dyDescent="0.25">
      <c r="G129" s="20" t="str">
        <f>IF('Info + taal-langue'!$B$2="Nederlands",'NL+FR'!$A$266,'NL+FR'!$B$266)</f>
        <v xml:space="preserve">Van 0 tot 19: </v>
      </c>
      <c r="H129" s="21" t="str">
        <f>IF('Info + taal-langue'!$B$2="Nederlands",'NL+FR'!$A$268,'NL+FR'!$B$268)</f>
        <v>Van 20 tot 39:</v>
      </c>
      <c r="I129" s="22" t="str">
        <f>IF('Info + taal-langue'!$B$2="Nederlands",'NL+FR'!$A$270,'NL+FR'!$B$270)</f>
        <v>Van 40 tot 65:</v>
      </c>
    </row>
    <row r="130" spans="7:9" ht="210" customHeight="1" thickBot="1" x14ac:dyDescent="0.25">
      <c r="G130" s="23" t="str">
        <f>IF('Info + taal-langue'!$B$2="Nederlands",'NL+FR'!$A$267,'NL+FR'!$B$267)</f>
        <v>U zit in het groen. Blijf evenwel de evolutie van de indicatoren opvolgen. Indien u 1 of 2 Knipperlichten heeft, besteed hier dan prioritair aandacht aan. Aan het voorkomen van psychosociale risico’s moet er elke dag gewerkt worden. Wij raden u aan om 
volgend jaar deze tabel opnieuw in te vullen.</v>
      </c>
      <c r="H130" s="24" t="str">
        <f>IF('Info + taal-langue'!$B$2="Nederlands",'NL+FR'!$A$269,'NL+FR'!$B$269)</f>
        <v>U zit in het oranje. Wij raden u aan om de “Gids voor de preventie van psychosociale risico’s op het werk” (raadpleegbaar via https://www.werk.belgie.be/nl/publicaties/gids-voor-de-preventie-van-psychosociale-risicos-op-het-werk) te lezen, een grondige risicoanalyse op dit vlak uit te voeren en een actieplan uit te werken. Schenk daarbij vooral aandacht aan de problematische Knipperlichten. 
Vergeet niet deze tabel volgend jaar opnieuw in te vullen!</v>
      </c>
      <c r="I130" s="25" t="str">
        <f>IF('Info + taal-langue'!$B$2="Nederlands",'NL+FR'!$A$271,'NL+FR'!$B$271)</f>
        <v>U zit in het rood. Het is hoog tijd om de “Gids voor de preventie van psychosociale risico’s” (raadpleegbaar via https://www.werk.belgie.be/nl/publicaties/gids-voor-de-preventie-van-psychosociale-risicos-op-het-werk) door te nemen en een grondige analyse uit te voeren op het vlak van de psychosociale risico’s! 
Het is belangrijk hieraan een actieplan te verbinden. Wij raden u aan om u in deze problematiek te laten bijstaan door deskundige personen, zoals een preventieadviseur-psychosociale aspecten, de arbeidsarts of andere deskundigen. U kan gebruik maken van de instrumenten die aangeboden worden op de website van FOD Werkgelegenheid, Arbeid en Sociaal Overleg.
www.werk.belgie.be</v>
      </c>
    </row>
  </sheetData>
  <mergeCells count="120">
    <mergeCell ref="G1:G3"/>
    <mergeCell ref="H1:H3"/>
    <mergeCell ref="A4:A11"/>
    <mergeCell ref="C4:C11"/>
    <mergeCell ref="E4:E11"/>
    <mergeCell ref="G4:G11"/>
    <mergeCell ref="H4:H11"/>
    <mergeCell ref="B5:B11"/>
    <mergeCell ref="F5:F7"/>
    <mergeCell ref="F9:F11"/>
    <mergeCell ref="A12:A23"/>
    <mergeCell ref="B12:B19"/>
    <mergeCell ref="C12:C19"/>
    <mergeCell ref="E12:E23"/>
    <mergeCell ref="A1:A3"/>
    <mergeCell ref="B1:B3"/>
    <mergeCell ref="D1:D3"/>
    <mergeCell ref="A24:A31"/>
    <mergeCell ref="B24:B31"/>
    <mergeCell ref="C24:C31"/>
    <mergeCell ref="E24:E31"/>
    <mergeCell ref="G24:G31"/>
    <mergeCell ref="H24:H31"/>
    <mergeCell ref="F25:F27"/>
    <mergeCell ref="F29:F31"/>
    <mergeCell ref="G12:G23"/>
    <mergeCell ref="H12:H23"/>
    <mergeCell ref="F13:F15"/>
    <mergeCell ref="F17:F19"/>
    <mergeCell ref="B20:B23"/>
    <mergeCell ref="C20:C23"/>
    <mergeCell ref="F21:F23"/>
    <mergeCell ref="A48:A51"/>
    <mergeCell ref="B48:B51"/>
    <mergeCell ref="C48:C51"/>
    <mergeCell ref="E48:E51"/>
    <mergeCell ref="G48:G51"/>
    <mergeCell ref="H48:H51"/>
    <mergeCell ref="F49:F51"/>
    <mergeCell ref="A32:A47"/>
    <mergeCell ref="B32:B47"/>
    <mergeCell ref="C32:C47"/>
    <mergeCell ref="E32:E47"/>
    <mergeCell ref="G32:G47"/>
    <mergeCell ref="H32:H47"/>
    <mergeCell ref="F33:F35"/>
    <mergeCell ref="F37:F39"/>
    <mergeCell ref="F41:F43"/>
    <mergeCell ref="F45:F47"/>
    <mergeCell ref="A57:A65"/>
    <mergeCell ref="B57:B65"/>
    <mergeCell ref="C57:C65"/>
    <mergeCell ref="E57:E65"/>
    <mergeCell ref="G57:G65"/>
    <mergeCell ref="H57:H65"/>
    <mergeCell ref="F58:F61"/>
    <mergeCell ref="F63:F65"/>
    <mergeCell ref="A52:A56"/>
    <mergeCell ref="B52:B56"/>
    <mergeCell ref="C52:C56"/>
    <mergeCell ref="E52:E56"/>
    <mergeCell ref="G52:G56"/>
    <mergeCell ref="H52:H56"/>
    <mergeCell ref="F53:F56"/>
    <mergeCell ref="A76:A83"/>
    <mergeCell ref="B76:B83"/>
    <mergeCell ref="C76:C83"/>
    <mergeCell ref="E76:E83"/>
    <mergeCell ref="G76:G83"/>
    <mergeCell ref="H76:H83"/>
    <mergeCell ref="F77:F79"/>
    <mergeCell ref="F81:F83"/>
    <mergeCell ref="A66:A75"/>
    <mergeCell ref="B66:B75"/>
    <mergeCell ref="C66:C75"/>
    <mergeCell ref="E66:E75"/>
    <mergeCell ref="G66:G75"/>
    <mergeCell ref="H66:H75"/>
    <mergeCell ref="F67:F70"/>
    <mergeCell ref="F72:F75"/>
    <mergeCell ref="A91:A98"/>
    <mergeCell ref="B91:B98"/>
    <mergeCell ref="E91:E98"/>
    <mergeCell ref="G91:G98"/>
    <mergeCell ref="H91:H98"/>
    <mergeCell ref="F92:F94"/>
    <mergeCell ref="F96:F98"/>
    <mergeCell ref="A84:A90"/>
    <mergeCell ref="B84:B90"/>
    <mergeCell ref="E84:E90"/>
    <mergeCell ref="G84:G90"/>
    <mergeCell ref="H84:H90"/>
    <mergeCell ref="F85:F87"/>
    <mergeCell ref="F89:F90"/>
    <mergeCell ref="A105:A111"/>
    <mergeCell ref="B105:B111"/>
    <mergeCell ref="E105:E111"/>
    <mergeCell ref="G105:G111"/>
    <mergeCell ref="H105:H111"/>
    <mergeCell ref="F106:F108"/>
    <mergeCell ref="F110:F111"/>
    <mergeCell ref="A99:A104"/>
    <mergeCell ref="B99:B104"/>
    <mergeCell ref="E99:E104"/>
    <mergeCell ref="G99:G104"/>
    <mergeCell ref="H99:H104"/>
    <mergeCell ref="F100:F104"/>
    <mergeCell ref="A122:A126"/>
    <mergeCell ref="B122:B126"/>
    <mergeCell ref="E122:E126"/>
    <mergeCell ref="G122:G126"/>
    <mergeCell ref="H122:H126"/>
    <mergeCell ref="F123:F126"/>
    <mergeCell ref="A112:A121"/>
    <mergeCell ref="B112:B121"/>
    <mergeCell ref="E112:E121"/>
    <mergeCell ref="G112:G121"/>
    <mergeCell ref="H112:H121"/>
    <mergeCell ref="F113:F117"/>
    <mergeCell ref="F119:F121"/>
  </mergeCells>
  <conditionalFormatting sqref="G127">
    <cfRule type="cellIs" dxfId="17" priority="1" operator="greaterThanOrEqual">
      <formula>40</formula>
    </cfRule>
    <cfRule type="cellIs" dxfId="16" priority="2" operator="between">
      <formula>20</formula>
      <formula>39</formula>
    </cfRule>
    <cfRule type="cellIs" dxfId="15" priority="3" operator="lessThanOrEqual">
      <formula>19</formula>
    </cfRule>
    <cfRule type="cellIs" dxfId="14" priority="4" operator="between">
      <formula>19</formula>
      <formula>40</formula>
    </cfRule>
    <cfRule type="cellIs" dxfId="13" priority="5" operator="greaterThan">
      <formula>39</formula>
    </cfRule>
    <cfRule type="cellIs" dxfId="12" priority="6" operator="lessThan">
      <formula>20</formula>
    </cfRule>
    <cfRule type="colorScale" priority="7">
      <colorScale>
        <cfvo type="num" val="0"/>
        <cfvo type="num" val="65"/>
        <color rgb="FFFF7128"/>
        <color rgb="FFFFEF9C"/>
      </colorScale>
    </cfRule>
    <cfRule type="aboveAverage" dxfId="11" priority="8" aboveAverage="0"/>
    <cfRule type="colorScale" priority="9">
      <colorScale>
        <cfvo type="min"/>
        <cfvo type="percentile" val="50"/>
        <cfvo type="max"/>
        <color rgb="FFF8696B"/>
        <color rgb="FFFFEB84"/>
        <color rgb="FF63BE7B"/>
      </colorScale>
    </cfRule>
  </conditionalFormatting>
  <hyperlinks>
    <hyperlink ref="E4" location="Interpretation!A2" display="Interpretation!A2"/>
    <hyperlink ref="E5" location="Interpretation!A2" display="Interpretation!A2"/>
    <hyperlink ref="E6" location="Interpretation!A2" display="Interpretation!A2"/>
    <hyperlink ref="E7" location="Interpretation!A2" display="Interpretation!A2"/>
    <hyperlink ref="E8" location="Interpretation!A2" display="Interpretation!A2"/>
    <hyperlink ref="E9" location="Interpretation!A2" display="Interpretation!A2"/>
    <hyperlink ref="E10" location="Interpretation!A2" display="Interpretation!A2"/>
    <hyperlink ref="E11" location="Interpretation!A2" display="Interpretation!A2"/>
    <hyperlink ref="E12" location="Interpretation!A3" display="Interpretation!A3"/>
    <hyperlink ref="E13" location="Interpretation!A3" display="Interpretation!A3"/>
    <hyperlink ref="E14" location="Interpretation!A3" display="Interpretation!A3"/>
    <hyperlink ref="E15" location="Interpretation!A3" display="Interpretation!A3"/>
    <hyperlink ref="E16" location="Interpretation!A3" display="Interpretation!A3"/>
    <hyperlink ref="E17" location="Interpretation!A3" display="Interpretation!A3"/>
    <hyperlink ref="E18" location="Interpretation!A3" display="Interpretation!A3"/>
    <hyperlink ref="E19" location="Interpretation!A3" display="Interpretation!A3"/>
    <hyperlink ref="E20" location="Interpretation!A3" display="Interpretation!A3"/>
    <hyperlink ref="E21" location="Interpretation!A3" display="Interpretation!A3"/>
    <hyperlink ref="E22" location="Interpretation!A3" display="Interpretation!A3"/>
    <hyperlink ref="E23" location="Interpretation!A3" display="Interpretation!A3"/>
    <hyperlink ref="E24" location="Interpretation!A5" display="Interpretation!A5"/>
    <hyperlink ref="E25" location="Interpretation!A5" display="Interpretation!A5"/>
    <hyperlink ref="E26" location="Interpretation!A5" display="Interpretation!A5"/>
    <hyperlink ref="E27" location="Interpretation!A5" display="Interpretation!A5"/>
    <hyperlink ref="E28" location="Interpretation!A5" display="Interpretation!A5"/>
    <hyperlink ref="E29" location="Interpretation!A5" display="Interpretation!A5"/>
    <hyperlink ref="E30" location="Interpretation!A5" display="Interpretation!A5"/>
    <hyperlink ref="E31" location="Interpretation!A5" display="Interpretation!A5"/>
    <hyperlink ref="E32" location="Interpretation!A6" display="Interpretation!A6"/>
    <hyperlink ref="E33" location="Interpretation!A6" display="Interpretation!A6"/>
    <hyperlink ref="E34" location="Interpretation!A6" display="Interpretation!A6"/>
    <hyperlink ref="E35" location="Interpretation!A6" display="Interpretation!A6"/>
    <hyperlink ref="E36" location="Interpretation!A6" display="Interpretation!A6"/>
    <hyperlink ref="E37" location="Interpretation!A6" display="Interpretation!A6"/>
    <hyperlink ref="E38" location="Interpretation!A6" display="Interpretation!A6"/>
    <hyperlink ref="E39" location="Interpretation!A6" display="Interpretation!A6"/>
    <hyperlink ref="E40" location="Interpretation!A6" display="Interpretation!A6"/>
    <hyperlink ref="E41" location="Interpretation!A6" display="Interpretation!A6"/>
    <hyperlink ref="E42" location="Interpretation!A6" display="Interpretation!A6"/>
    <hyperlink ref="E43" location="Interpretation!A6" display="Interpretation!A6"/>
    <hyperlink ref="E44" location="Interpretation!A6" display="Interpretation!A6"/>
    <hyperlink ref="E45" location="Interpretation!A6" display="Interpretation!A6"/>
    <hyperlink ref="E46" location="Interpretation!A6" display="Interpretation!A6"/>
    <hyperlink ref="E47" location="Interpretation!A6" display="Interpretation!A6"/>
    <hyperlink ref="E48" location="Interpretation!A8" display="Interpretation!A8"/>
    <hyperlink ref="E49" location="Interpretation!A8" display="Interpretation!A8"/>
    <hyperlink ref="E50" location="Interpretation!A8" display="Interpretation!A8"/>
    <hyperlink ref="E51" location="Interpretation!A8" display="Interpretation!A8"/>
    <hyperlink ref="E52" location="Interpretation!A9" display="Interpretation!A9"/>
    <hyperlink ref="E53" location="Interpretation!A9" display="Interpretation!A9"/>
    <hyperlink ref="E54" location="Interpretation!A9" display="Interpretation!A9"/>
    <hyperlink ref="E55" location="Interpretation!A9" display="Interpretation!A9"/>
    <hyperlink ref="E56" location="Interpretation!A9" display="Interpretation!A9"/>
    <hyperlink ref="E57" location="Interpretation!A10" display="Interpretation!A10"/>
    <hyperlink ref="E58" location="Interpretation!A10" display="Interpretation!A10"/>
    <hyperlink ref="E59" location="Interpretation!A10" display="Interpretation!A10"/>
    <hyperlink ref="E60" location="Interpretation!A10" display="Interpretation!A10"/>
    <hyperlink ref="E61" location="Interpretation!A10" display="Interpretation!A10"/>
    <hyperlink ref="E62" location="Interpretation!A10" display="Interpretation!A10"/>
    <hyperlink ref="E63" location="Interpretation!A10" display="Interpretation!A10"/>
    <hyperlink ref="E64" location="Interpretation!A10" display="Interpretation!A10"/>
    <hyperlink ref="E65" location="Interpretation!A10" display="Interpretation!A10"/>
    <hyperlink ref="E66" location="Interpretation!A12" display="Interpretation!A12"/>
    <hyperlink ref="E67" location="Interpretation!A12" display="Interpretation!A12"/>
    <hyperlink ref="E68" location="Interpretation!A12" display="Interpretation!A12"/>
    <hyperlink ref="E69" location="Interpretation!A12" display="Interpretation!A12"/>
    <hyperlink ref="E70" location="Interpretation!A12" display="Interpretation!A12"/>
    <hyperlink ref="E71" location="Interpretation!A12" display="Interpretation!A12"/>
    <hyperlink ref="E72" location="Interpretation!A12" display="Interpretation!A12"/>
    <hyperlink ref="E73" location="Interpretation!A12" display="Interpretation!A12"/>
    <hyperlink ref="E74" location="Interpretation!A12" display="Interpretation!A12"/>
    <hyperlink ref="E75" location="Interpretation!A12" display="Interpretation!A12"/>
    <hyperlink ref="E76" location="Interpretation!A13" display="Interpretation!A13"/>
    <hyperlink ref="E77" location="Interpretation!A13" display="Interpretation!A13"/>
    <hyperlink ref="E78" location="Interpretation!A13" display="Interpretation!A13"/>
    <hyperlink ref="E79" location="Interpretation!A13" display="Interpretation!A13"/>
    <hyperlink ref="E80" location="Interpretation!A13" display="Interpretation!A13"/>
    <hyperlink ref="E81" location="Interpretation!A13" display="Interpretation!A13"/>
    <hyperlink ref="E82" location="Interpretation!A13" display="Interpretation!A13"/>
    <hyperlink ref="E83" location="Interpretation!A13" display="Interpretation!A13"/>
    <hyperlink ref="E91" location="Interpretation!A16" display="Interpretation!A16"/>
    <hyperlink ref="E92" location="Interpretation!A16" display="Interpretation!A16"/>
    <hyperlink ref="E93" location="Interpretation!A16" display="Interpretation!A16"/>
    <hyperlink ref="E94" location="Interpretation!A16" display="Interpretation!A16"/>
    <hyperlink ref="E95" location="Interpretation!A16" display="Interpretation!A16"/>
    <hyperlink ref="E96" location="Interpretation!A16" display="Interpretation!A16"/>
    <hyperlink ref="E97" location="Interpretation!A16" display="Interpretation!A16"/>
    <hyperlink ref="E98" location="Interpretation!A16" display="Interpretation!A16"/>
    <hyperlink ref="E84" location="Interpretation!A15" display="Interpretation!A15"/>
    <hyperlink ref="E85" location="Interpretation!A15" display="Interpretation!A15"/>
    <hyperlink ref="E86" location="Interpretation!A15" display="Interpretation!A15"/>
    <hyperlink ref="E87" location="Interpretation!A15" display="Interpretation!A15"/>
    <hyperlink ref="E88" location="Interpretation!A15" display="Interpretation!A15"/>
    <hyperlink ref="E89" location="Interpretation!A15" display="Interpretation!A15"/>
    <hyperlink ref="E90" location="Interpretation!A15" display="Interpretation!A15"/>
    <hyperlink ref="E99" location="Interpretation!A18" display="Interpretation!A18"/>
    <hyperlink ref="E100" location="Interpretation!A18" display="Interpretation!A18"/>
    <hyperlink ref="E101" location="Interpretation!A18" display="Interpretation!A18"/>
    <hyperlink ref="E102" location="Interpretation!A18" display="Interpretation!A18"/>
    <hyperlink ref="E103" location="Interpretation!A18" display="Interpretation!A18"/>
    <hyperlink ref="E104" location="Interpretation!A18" display="Interpretation!A18"/>
    <hyperlink ref="E105" location="Interpretation!A19" display="Interpretation!A19"/>
    <hyperlink ref="E106" location="Interpretation!A19" display="Interpretation!A19"/>
    <hyperlink ref="E107" location="Interpretation!A19" display="Interpretation!A19"/>
    <hyperlink ref="E108" location="Interpretation!A19" display="Interpretation!A19"/>
    <hyperlink ref="E109" location="Interpretation!A19" display="Interpretation!A19"/>
    <hyperlink ref="E110" location="Interpretation!A19" display="Interpretation!A19"/>
    <hyperlink ref="E111" location="Interpretation!A19" display="Interpretation!A19"/>
    <hyperlink ref="E112" location="Interpretation!A20" display="Interpretation!A20"/>
    <hyperlink ref="E113" location="Interpretation!A20" display="Interpretation!A20"/>
    <hyperlink ref="E114" location="Interpretation!A20" display="Interpretation!A20"/>
    <hyperlink ref="E115" location="Interpretation!A20" display="Interpretation!A20"/>
    <hyperlink ref="E116" location="Interpretation!A20" display="Interpretation!A20"/>
    <hyperlink ref="E117" location="Interpretation!A20" display="Interpretation!A20"/>
    <hyperlink ref="E118" location="Interpretation!A20" display="Interpretation!A20"/>
    <hyperlink ref="E119" location="Interpretation!A20" display="Interpretation!A20"/>
    <hyperlink ref="E120" location="Interpretation!A20" display="Interpretation!A20"/>
    <hyperlink ref="E121" location="Interpretation!A20" display="Interpretation!A20"/>
    <hyperlink ref="E122" location="Interpretation!A21" display="Interpretation!A21"/>
    <hyperlink ref="E123" location="Interpretation!A21" display="Interpretation!A21"/>
    <hyperlink ref="E124" location="Interpretation!A21" display="Interpretation!A21"/>
    <hyperlink ref="E125" location="Interpretation!A21" display="Interpretation!A21"/>
    <hyperlink ref="E126" location="Interpretation!A21" display="Interpretation!A21"/>
  </hyperlinks>
  <pageMargins left="0.7" right="0.7" top="0.75" bottom="0.75" header="0.3" footer="0.3"/>
  <pageSetup paperSize="9" orientation="portrait" horizontalDpi="300" verticalDpi="300"/>
  <extLst>
    <ext xmlns:mx="http://schemas.microsoft.com/office/mac/excel/2008/main" uri="{64002731-A6B0-56B0-2670-7721B7C09600}">
      <mx:PLV Mode="0" OnePage="0" WScale="0"/>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I130"/>
  <sheetViews>
    <sheetView showGridLines="0" topLeftCell="A2" workbookViewId="0">
      <pane xSplit="1" topLeftCell="B1" activePane="topRight" state="frozen"/>
      <selection pane="topRight" activeCell="C2" sqref="C2"/>
    </sheetView>
  </sheetViews>
  <sheetFormatPr defaultColWidth="8.85546875" defaultRowHeight="39.950000000000003" customHeight="1" x14ac:dyDescent="0.2"/>
  <cols>
    <col min="1" max="1" width="20.85546875" style="2" customWidth="1"/>
    <col min="2" max="3" width="21.28515625" style="1" customWidth="1"/>
    <col min="4" max="4" width="75.7109375" style="1" customWidth="1"/>
    <col min="5" max="5" width="30.42578125" style="1" customWidth="1"/>
    <col min="6" max="6" width="14.140625" style="1" customWidth="1"/>
    <col min="7" max="7" width="40.85546875" style="1" customWidth="1"/>
    <col min="8" max="8" width="79.140625" style="1" customWidth="1"/>
    <col min="9" max="9" width="58.85546875" style="1" customWidth="1"/>
    <col min="10" max="16384" width="8.85546875" style="1"/>
  </cols>
  <sheetData>
    <row r="1" spans="1:8" ht="15" customHeight="1" x14ac:dyDescent="0.2">
      <c r="A1" s="138" t="str">
        <f>IF('Info + taal-langue'!$B$2="Nederlands",'NL+FR'!$A$5,'NL+FR'!$B$5)</f>
        <v>Knipperlicht</v>
      </c>
      <c r="B1" s="138" t="str">
        <f>IF('Info + taal-langue'!$B$2="Nederlands",'NL+FR'!$A$115,'NL+FR'!$B$115)</f>
        <v>Cijfermatige gegevens</v>
      </c>
      <c r="C1" s="64"/>
      <c r="D1" s="138" t="str">
        <f>IF('Info + taal-langue'!$B$2="Nederlands",'NL+FR'!$A$7,'NL+FR'!$B$7)</f>
        <v>Evaluatie</v>
      </c>
      <c r="E1" s="89"/>
      <c r="F1" s="64"/>
      <c r="G1" s="138" t="str">
        <f>IF('Info + taal-langue'!$B$2="Nederlands",'NL+FR'!$A$128,'NL+FR'!$B$128)</f>
        <v>Score knipperlicht</v>
      </c>
      <c r="H1" s="138" t="str">
        <f>IF('Info + taal-langue'!$B$2="Nederlands",'NL+FR'!$A$62,'NL+FR'!$B$62)</f>
        <v>Bespreking thema</v>
      </c>
    </row>
    <row r="2" spans="1:8" ht="15" customHeight="1" x14ac:dyDescent="0.2">
      <c r="A2" s="139"/>
      <c r="B2" s="139"/>
      <c r="C2" s="65" t="str">
        <f>IF('Info + taal-langue'!$B$2="Nederlands",'NL+FR'!$A$126,'NL+FR'!$B$126)</f>
        <v>Aantal</v>
      </c>
      <c r="D2" s="139"/>
      <c r="E2" s="90"/>
      <c r="F2" s="65" t="str">
        <f>IF('Info + taal-langue'!$B$2="Nederlands",'NL+FR'!$A$127,'NL+FR'!$B$127)</f>
        <v>Subscore</v>
      </c>
      <c r="G2" s="139"/>
      <c r="H2" s="139"/>
    </row>
    <row r="3" spans="1:8" ht="15" customHeight="1" thickBot="1" x14ac:dyDescent="0.25">
      <c r="A3" s="140"/>
      <c r="B3" s="140"/>
      <c r="C3" s="66"/>
      <c r="D3" s="140"/>
      <c r="E3" s="91"/>
      <c r="F3" s="66"/>
      <c r="G3" s="140"/>
      <c r="H3" s="140"/>
    </row>
    <row r="4" spans="1:8" s="62" customFormat="1" ht="45" customHeight="1" x14ac:dyDescent="0.25">
      <c r="A4" s="115" t="str">
        <f>IF('Info + taal-langue'!$B$2="Nederlands",'NL+FR'!$A$103,'NL+FR'!$B$103)</f>
        <v>1. Arbeidsongevallen</v>
      </c>
      <c r="B4" s="63" t="str">
        <f>IF('Info + taal-langue'!$B$2="Nederlands",'NL+FR'!$A$113,'NL+FR'!$B$113)</f>
        <v>Frequentiegraad</v>
      </c>
      <c r="C4" s="141">
        <f>'Data collection'!R2</f>
        <v>0</v>
      </c>
      <c r="D4" s="61" t="str">
        <f>IF('Info + taal-langue'!$B$2="Nederlands",'NL+FR'!$A$143,'NL+FR'!$B$143)</f>
        <v>Hoe beoordeelt u de frequentiegraad van de arbeidsongevallen, gegeven de kenmerken van uw onderneming of afdeling / dienst / departement, de sector waarin u actief bent en haar omvang?</v>
      </c>
      <c r="E4" s="135" t="str">
        <f>IF('Info + taal-langue'!$B$2="Nederlands",'NL+FR'!$A$281,'NL+FR'!$B$281)</f>
        <v>Meer informatie</v>
      </c>
      <c r="F4" s="26"/>
      <c r="G4" s="143">
        <f>SUM(F5+F9)</f>
        <v>0</v>
      </c>
      <c r="H4" s="155" t="str">
        <f>UPPER(IF('Info + taal-langue'!$B$2="Nederlands",'NL+FR'!$A$103,'NL+FR'!$B$103))</f>
        <v>1. ARBEIDSONGEVALLEN</v>
      </c>
    </row>
    <row r="5" spans="1:8" ht="39.950000000000003" customHeight="1" x14ac:dyDescent="0.2">
      <c r="A5" s="115"/>
      <c r="B5" s="112" t="str">
        <f>IF('Info + taal-langue'!$B$2="Nederlands",'NL+FR'!$A$114,'NL+FR'!$B$114)</f>
        <v>(Aantal arbeidsongevallen x 1.000.000) / Totaal aantal uren gepresteerd in de loop van het beschouwde jaar</v>
      </c>
      <c r="C5" s="141"/>
      <c r="D5" s="3" t="str">
        <f>IF('Info + taal-langue'!$B$2="Nederlands",'NL+FR'!$A$144,'NL+FR'!$B$144)</f>
        <v>Wij vinden de frequentiegraad gunstig: 0</v>
      </c>
      <c r="E5" s="136"/>
      <c r="F5" s="107">
        <v>0</v>
      </c>
      <c r="G5" s="143"/>
      <c r="H5" s="156"/>
    </row>
    <row r="6" spans="1:8" ht="39.950000000000003" customHeight="1" x14ac:dyDescent="0.2">
      <c r="A6" s="115"/>
      <c r="B6" s="112"/>
      <c r="C6" s="141"/>
      <c r="D6" s="3" t="str">
        <f>IF('Info + taal-langue'!$B$2="Nederlands",'NL+FR'!$A$145,'NL+FR'!$B$145)</f>
        <v>Wij beschouwen de frequentiegraad als normaal/aanvaardbaar: 1</v>
      </c>
      <c r="E6" s="136"/>
      <c r="F6" s="107"/>
      <c r="G6" s="143"/>
      <c r="H6" s="156"/>
    </row>
    <row r="7" spans="1:8" ht="39.950000000000003" customHeight="1" x14ac:dyDescent="0.2">
      <c r="A7" s="115"/>
      <c r="B7" s="112"/>
      <c r="C7" s="141"/>
      <c r="D7" s="3" t="str">
        <f>IF('Info + taal-langue'!$B$2="Nederlands",'NL+FR'!$A$146,'NL+FR'!$B$146)</f>
        <v>Wij vinden de frequentiegraad ongunstig: 2</v>
      </c>
      <c r="E7" s="136"/>
      <c r="F7" s="107"/>
      <c r="G7" s="143"/>
      <c r="H7" s="156"/>
    </row>
    <row r="8" spans="1:8" ht="39.950000000000003" customHeight="1" x14ac:dyDescent="0.2">
      <c r="A8" s="115"/>
      <c r="B8" s="112"/>
      <c r="C8" s="141"/>
      <c r="D8" s="4" t="str">
        <f>IF('Info + taal-langue'!$B$2="Nederlands",'NL+FR'!$A$147,'NL+FR'!$B$147)</f>
        <v>Hoe is het gesteld met de evolutie van uw frequentiegraad in de loop van de voorbije jaren?</v>
      </c>
      <c r="E8" s="136"/>
      <c r="F8" s="27"/>
      <c r="G8" s="143"/>
      <c r="H8" s="156"/>
    </row>
    <row r="9" spans="1:8" ht="39.950000000000003" customHeight="1" x14ac:dyDescent="0.2">
      <c r="A9" s="115"/>
      <c r="B9" s="112"/>
      <c r="C9" s="141"/>
      <c r="D9" s="3" t="str">
        <f>IF('Info + taal-langue'!$B$2="Nederlands",'NL+FR'!$A$148,'NL+FR'!$B$148)</f>
        <v>De frequentiegraad is erg laag of vertoont een eerder dalende trend: 0</v>
      </c>
      <c r="E9" s="136"/>
      <c r="F9" s="107">
        <v>0</v>
      </c>
      <c r="G9" s="143"/>
      <c r="H9" s="156"/>
    </row>
    <row r="10" spans="1:8" ht="39.950000000000003" customHeight="1" x14ac:dyDescent="0.2">
      <c r="A10" s="115"/>
      <c r="B10" s="112"/>
      <c r="C10" s="141"/>
      <c r="D10" s="3" t="str">
        <f>IF('Info + taal-langue'!$B$2="Nederlands",'NL+FR'!$A$149,'NL+FR'!$B$149)</f>
        <v>De frequentiegraad is ongeveer constant gebleven: 1</v>
      </c>
      <c r="E10" s="136"/>
      <c r="F10" s="107"/>
      <c r="G10" s="143"/>
      <c r="H10" s="156"/>
    </row>
    <row r="11" spans="1:8" ht="39.950000000000003" customHeight="1" thickBot="1" x14ac:dyDescent="0.25">
      <c r="A11" s="116"/>
      <c r="B11" s="113"/>
      <c r="C11" s="142"/>
      <c r="D11" s="5" t="str">
        <f>IF('Info + taal-langue'!$B$2="Nederlands",'NL+FR'!$A$150,'NL+FR'!$B$150)</f>
        <v>De frequentiegraad vertoont een eerder stijgende trend: 2</v>
      </c>
      <c r="E11" s="137"/>
      <c r="F11" s="108"/>
      <c r="G11" s="144"/>
      <c r="H11" s="157"/>
    </row>
    <row r="12" spans="1:8" ht="39.950000000000003" customHeight="1" x14ac:dyDescent="0.2">
      <c r="A12" s="119" t="str">
        <f>IF('Info + taal-langue'!$B$2="Nederlands",'NL+FR'!$A$104,'NL+FR'!$B$104)</f>
        <v>2. Absenteïsme wegens ziekte</v>
      </c>
      <c r="B12" s="119" t="str">
        <f>IF('Info + taal-langue'!$B$2="Nederlands",'NL+FR'!$A$116,'NL+FR'!$B$116)</f>
        <v>Absenteïsmecijfer</v>
      </c>
      <c r="C12" s="145">
        <f>'Data collection'!R6</f>
        <v>0</v>
      </c>
      <c r="D12" s="4" t="str">
        <f>IF('Info + taal-langue'!$B$2="Nederlands",'NL+FR'!$A$151,'NL+FR'!$B$151)</f>
        <v>Hoe beoordeelt u het absenteïsme wegens ziekte, gegeven de kenmerken van uw onderneming of afdeling / dienst / departement, de sector waarin u actief bent en haar omvang?</v>
      </c>
      <c r="E12" s="135" t="str">
        <f>IF('Info + taal-langue'!$B$2="Nederlands",'NL+FR'!$A$281,'NL+FR'!$B$281)</f>
        <v>Meer informatie</v>
      </c>
      <c r="F12" s="28"/>
      <c r="G12" s="146">
        <f>SUM(F13+F17+F21)</f>
        <v>0</v>
      </c>
      <c r="H12" s="155" t="str">
        <f>UPPER(IF('Info + taal-langue'!$B$2="Nederlands",'NL+FR'!$A$129,'NL+FR'!$B$129))</f>
        <v>2. ABSENTEÏSME</v>
      </c>
    </row>
    <row r="13" spans="1:8" ht="39.950000000000003" customHeight="1" x14ac:dyDescent="0.2">
      <c r="A13" s="115"/>
      <c r="B13" s="115"/>
      <c r="C13" s="141"/>
      <c r="D13" s="3" t="str">
        <f>IF('Info + taal-langue'!$B$2="Nederlands",'NL+FR'!$A$152,'NL+FR'!$B$152)</f>
        <v>Wij vinden het niveau gunstig: 0</v>
      </c>
      <c r="E13" s="136"/>
      <c r="F13" s="107">
        <v>0</v>
      </c>
      <c r="G13" s="147"/>
      <c r="H13" s="156"/>
    </row>
    <row r="14" spans="1:8" ht="39.950000000000003" customHeight="1" x14ac:dyDescent="0.2">
      <c r="A14" s="115"/>
      <c r="B14" s="115"/>
      <c r="C14" s="141"/>
      <c r="D14" s="3" t="str">
        <f>IF('Info + taal-langue'!$B$2="Nederlands",'NL+FR'!$A$153,'NL+FR'!$B$153)</f>
        <v>Wij beschouwen het niveau als normaal/aanvaardbaar: 1</v>
      </c>
      <c r="E14" s="136"/>
      <c r="F14" s="107"/>
      <c r="G14" s="147"/>
      <c r="H14" s="156"/>
    </row>
    <row r="15" spans="1:8" ht="39.950000000000003" customHeight="1" x14ac:dyDescent="0.2">
      <c r="A15" s="115"/>
      <c r="B15" s="115"/>
      <c r="C15" s="141"/>
      <c r="D15" s="3" t="str">
        <f>IF('Info + taal-langue'!$B$2="Nederlands",'NL+FR'!$A$154,'NL+FR'!$B$154)</f>
        <v>Wij vinden het niveau ongunstig: 2</v>
      </c>
      <c r="E15" s="136"/>
      <c r="F15" s="107"/>
      <c r="G15" s="147"/>
      <c r="H15" s="156"/>
    </row>
    <row r="16" spans="1:8" ht="39.950000000000003" customHeight="1" x14ac:dyDescent="0.2">
      <c r="A16" s="115"/>
      <c r="B16" s="115"/>
      <c r="C16" s="141"/>
      <c r="D16" s="4" t="str">
        <f>IF('Info + taal-langue'!$B$2="Nederlands",'NL+FR'!$A$155,'NL+FR'!$B$155)</f>
        <v>Hoe is het gesteld met de evolutie van het absenteïsme wegens ziekte in de loop van de voorbije jaren?</v>
      </c>
      <c r="E16" s="136"/>
      <c r="F16" s="27"/>
      <c r="G16" s="147"/>
      <c r="H16" s="156"/>
    </row>
    <row r="17" spans="1:8" ht="39.950000000000003" customHeight="1" x14ac:dyDescent="0.2">
      <c r="A17" s="115"/>
      <c r="B17" s="115"/>
      <c r="C17" s="141"/>
      <c r="D17" s="3" t="str">
        <f>IF('Info + taal-langue'!$B$2="Nederlands",'NL+FR'!$A$156,'NL+FR'!$B$156)</f>
        <v>Het niveau is erg laag of vertoont een eerder dalende trend: 0</v>
      </c>
      <c r="E17" s="136"/>
      <c r="F17" s="107">
        <v>0</v>
      </c>
      <c r="G17" s="147"/>
      <c r="H17" s="156"/>
    </row>
    <row r="18" spans="1:8" ht="39.950000000000003" customHeight="1" x14ac:dyDescent="0.2">
      <c r="A18" s="115"/>
      <c r="B18" s="115"/>
      <c r="C18" s="141"/>
      <c r="D18" s="3" t="str">
        <f>IF('Info + taal-langue'!$B$2="Nederlands",'NL+FR'!$A$157,'NL+FR'!$B$157)</f>
        <v>Het niveau is ongeveer constant gebleven: 1</v>
      </c>
      <c r="E18" s="136"/>
      <c r="F18" s="107"/>
      <c r="G18" s="147"/>
      <c r="H18" s="156"/>
    </row>
    <row r="19" spans="1:8" ht="39.950000000000003" customHeight="1" thickBot="1" x14ac:dyDescent="0.25">
      <c r="A19" s="115"/>
      <c r="B19" s="115"/>
      <c r="C19" s="141"/>
      <c r="D19" s="55" t="str">
        <f>IF('Info + taal-langue'!$B$2="Nederlands",'NL+FR'!$A$158,'NL+FR'!$B$158)</f>
        <v>Het niveau vertoont een eerder stijgende trend: 2</v>
      </c>
      <c r="E19" s="136"/>
      <c r="F19" s="107"/>
      <c r="G19" s="147"/>
      <c r="H19" s="156"/>
    </row>
    <row r="20" spans="1:8" ht="39.950000000000003" customHeight="1" x14ac:dyDescent="0.2">
      <c r="A20" s="115"/>
      <c r="B20" s="119" t="str">
        <f>IF('Info + taal-langue'!$B$2="Nederlands",'NL+FR'!$A$117,'NL+FR'!$B$117)</f>
        <v>Aantal personen dat afwezig is geweest om redenen van burn-out</v>
      </c>
      <c r="C20" s="145">
        <f>'Data collection'!R8</f>
        <v>0</v>
      </c>
      <c r="D20" s="4" t="str">
        <f>IF('Info + taal-langue'!$B$2="Nederlands",'NL+FR'!$A$159,'NL+FR'!$B$159)</f>
        <v>Hoeveel werknemers werden getroffen door een burn-out ?</v>
      </c>
      <c r="E20" s="136"/>
      <c r="F20" s="27"/>
      <c r="G20" s="147"/>
      <c r="H20" s="156"/>
    </row>
    <row r="21" spans="1:8" ht="39.950000000000003" customHeight="1" x14ac:dyDescent="0.2">
      <c r="A21" s="115"/>
      <c r="B21" s="115"/>
      <c r="C21" s="141"/>
      <c r="D21" s="3" t="str">
        <f>IF('Info + taal-langue'!$B$2="Nederlands",'NL+FR'!$A$160,'NL+FR'!$B$160)</f>
        <v>Voor zover wij weten is geen enkele werknemer ziek geworden om reden van burn-out: 0</v>
      </c>
      <c r="E21" s="136"/>
      <c r="F21" s="107">
        <v>0</v>
      </c>
      <c r="G21" s="147"/>
      <c r="H21" s="156"/>
    </row>
    <row r="22" spans="1:8" ht="39.950000000000003" customHeight="1" x14ac:dyDescent="0.2">
      <c r="A22" s="115"/>
      <c r="B22" s="115"/>
      <c r="C22" s="141"/>
      <c r="D22" s="3" t="str">
        <f>IF('Info + taal-langue'!$B$2="Nederlands",'NL+FR'!$A$161,'NL+FR'!$B$161)</f>
        <v>Voor zover wij weten zijn er erg weinig werknemers ziek geworden om reden van burn-out: 1</v>
      </c>
      <c r="E22" s="136"/>
      <c r="F22" s="107"/>
      <c r="G22" s="147"/>
      <c r="H22" s="156"/>
    </row>
    <row r="23" spans="1:8" ht="48.95" customHeight="1" thickBot="1" x14ac:dyDescent="0.25">
      <c r="A23" s="115"/>
      <c r="B23" s="115"/>
      <c r="C23" s="141"/>
      <c r="D23" s="55" t="str">
        <f>IF('Info + taal-langue'!$B$2="Nederlands",'NL+FR'!$A$162,'NL+FR'!$B$162)</f>
        <v>Voor zover wij weten zijn er meerdere werknemers ziek geworden om reden van burn-out: 2</v>
      </c>
      <c r="E23" s="136"/>
      <c r="F23" s="108"/>
      <c r="G23" s="147"/>
      <c r="H23" s="156"/>
    </row>
    <row r="24" spans="1:8" ht="57" customHeight="1" x14ac:dyDescent="0.2">
      <c r="A24" s="119" t="str">
        <f>IF('Info + taal-langue'!$B$2="Nederlands",'NL+FR'!$A$105,'NL+FR'!$B$105)</f>
        <v>3. Personeelsverloop (turnover)</v>
      </c>
      <c r="B24" s="119" t="str">
        <f>IF('Info + taal-langue'!$B$2="Nederlands",'NL+FR'!$A$118,'NL+FR'!$B$118)</f>
        <v>Verlooppercentage</v>
      </c>
      <c r="C24" s="145">
        <f>'Data collection'!R10</f>
        <v>0</v>
      </c>
      <c r="D24" s="4" t="str">
        <f>IF('Info + taal-langue'!$B$2="Nederlands",'NL+FR'!$A$163,'NL+FR'!$B$163)</f>
        <v>Hoe beoordeelt u het verlooppercentage, gegeven de kenmerken van uw onderneming of afdeling / dienst / departement, de sector waarin u actief bent en haar omvang?</v>
      </c>
      <c r="E24" s="135" t="str">
        <f>IF('Info + taal-langue'!$B$2="Nederlands",'NL+FR'!$A$281,'NL+FR'!$B$281)</f>
        <v>Meer informatie</v>
      </c>
      <c r="F24" s="28"/>
      <c r="G24" s="146">
        <f>SUM(F25+F29)</f>
        <v>0</v>
      </c>
      <c r="H24" s="155" t="str">
        <f>UPPER(IF('Info + taal-langue'!$B$2="Nederlands",'NL+FR'!$A$118,'NL+FR'!$B$118))</f>
        <v>VERLOOPPERCENTAGE</v>
      </c>
    </row>
    <row r="25" spans="1:8" ht="39.950000000000003" customHeight="1" x14ac:dyDescent="0.2">
      <c r="A25" s="115"/>
      <c r="B25" s="115"/>
      <c r="C25" s="141"/>
      <c r="D25" s="3" t="str">
        <f>IF('Info + taal-langue'!$B$2="Nederlands",'NL+FR'!$A$164,'NL+FR'!$B$164)</f>
        <v>Wij vinden het verlooppercentage gunstig: 0</v>
      </c>
      <c r="E25" s="136"/>
      <c r="F25" s="107">
        <v>0</v>
      </c>
      <c r="G25" s="147"/>
      <c r="H25" s="156"/>
    </row>
    <row r="26" spans="1:8" ht="39.950000000000003" customHeight="1" x14ac:dyDescent="0.2">
      <c r="A26" s="115"/>
      <c r="B26" s="115"/>
      <c r="C26" s="141"/>
      <c r="D26" s="3" t="str">
        <f>IF('Info + taal-langue'!$B$2="Nederlands",'NL+FR'!$A$165,'NL+FR'!$B$165)</f>
        <v>Wij beschouwen het verlooppercentage als normaal/aanvaardbaar: 1</v>
      </c>
      <c r="E26" s="136"/>
      <c r="F26" s="107"/>
      <c r="G26" s="147"/>
      <c r="H26" s="156"/>
    </row>
    <row r="27" spans="1:8" ht="42.95" customHeight="1" x14ac:dyDescent="0.2">
      <c r="A27" s="115"/>
      <c r="B27" s="115"/>
      <c r="C27" s="141"/>
      <c r="D27" s="3" t="str">
        <f>IF('Info + taal-langue'!$B$2="Nederlands",'NL+FR'!$A$166,'NL+FR'!$B$166)</f>
        <v>Wij vinden het verlooppercentage ongunstig: 2</v>
      </c>
      <c r="E27" s="136"/>
      <c r="F27" s="107"/>
      <c r="G27" s="147"/>
      <c r="H27" s="156"/>
    </row>
    <row r="28" spans="1:8" ht="39.950000000000003" customHeight="1" x14ac:dyDescent="0.2">
      <c r="A28" s="115"/>
      <c r="B28" s="115"/>
      <c r="C28" s="141"/>
      <c r="D28" s="4" t="str">
        <f>IF('Info + taal-langue'!$B$2="Nederlands",'NL+FR'!$A$167,'NL+FR'!$B$167)</f>
        <v>Hoe is het gesteld met de evolutie van het personeelsverloop in de loop van de voorbije jaren?</v>
      </c>
      <c r="E28" s="136"/>
      <c r="F28" s="27"/>
      <c r="G28" s="147"/>
      <c r="H28" s="156"/>
    </row>
    <row r="29" spans="1:8" ht="39.950000000000003" customHeight="1" x14ac:dyDescent="0.2">
      <c r="A29" s="115"/>
      <c r="B29" s="115"/>
      <c r="C29" s="141"/>
      <c r="D29" s="3" t="str">
        <f>IF('Info + taal-langue'!$B$2="Nederlands",'NL+FR'!$A$168,'NL+FR'!$B$168)</f>
        <v>Het verlooppercentage is erg laag of vertoont een eerder dalende trend: 0</v>
      </c>
      <c r="E29" s="136"/>
      <c r="F29" s="107">
        <v>0</v>
      </c>
      <c r="G29" s="147"/>
      <c r="H29" s="156"/>
    </row>
    <row r="30" spans="1:8" ht="39.950000000000003" customHeight="1" x14ac:dyDescent="0.2">
      <c r="A30" s="115"/>
      <c r="B30" s="115"/>
      <c r="C30" s="141"/>
      <c r="D30" s="3" t="str">
        <f>IF('Info + taal-langue'!$B$2="Nederlands",'NL+FR'!$A$169,'NL+FR'!$B$169)</f>
        <v>Het verlooppercentage is ongeveer constant gebleven: 1</v>
      </c>
      <c r="E30" s="136"/>
      <c r="F30" s="107"/>
      <c r="G30" s="147"/>
      <c r="H30" s="156"/>
    </row>
    <row r="31" spans="1:8" ht="39.950000000000003" customHeight="1" thickBot="1" x14ac:dyDescent="0.25">
      <c r="A31" s="116"/>
      <c r="B31" s="116"/>
      <c r="C31" s="142"/>
      <c r="D31" s="5" t="str">
        <f>IF('Info + taal-langue'!$B$2="Nederlands",'NL+FR'!$A$170,'NL+FR'!$B$170)</f>
        <v>Het verlooppercentage vertoont een eerder stijgende trend: 2</v>
      </c>
      <c r="E31" s="137"/>
      <c r="F31" s="108"/>
      <c r="G31" s="148"/>
      <c r="H31" s="157"/>
    </row>
    <row r="32" spans="1:8" ht="60" customHeight="1" x14ac:dyDescent="0.2">
      <c r="A32" s="119" t="str">
        <f>IF('Info + taal-langue'!$B$2="Nederlands",'NL+FR'!$A$106,'NL+FR'!$B$106)</f>
        <v>4. Verzoeken tot formele of informele psychosociale interventies</v>
      </c>
      <c r="B32" s="119" t="str">
        <f>IF('Info + taal-langue'!$B$2="Nederlands",'NL+FR'!$A$119,'NL+FR'!$B$119)</f>
        <v>Totaal aantal verzoeken tot (informele of formele) psychosociale interventies gericht aan de vertrouwenspersoon of de 
(interne of externe) preventieadviseur psychosociale aspecten</v>
      </c>
      <c r="C32" s="145">
        <f>'Data collection'!R13</f>
        <v>0</v>
      </c>
      <c r="D32" s="4" t="str">
        <f>IF('Info + taal-langue'!$B$2="Nederlands",'NL+FR'!$A$171,'NL+FR'!$B$171)</f>
        <v>Hoe beoordeelt u het aantal verzoeken tot interventie, geformuleerd door de werknemers van uw onderneming of afdeling / dienst / departement, gegeven de sector waarin u actief bent, de samenstelling van uw personeelsbestand en de arbeidsomstandigheden?</v>
      </c>
      <c r="E32" s="135" t="str">
        <f>IF('Info + taal-langue'!$B$2="Nederlands",'NL+FR'!$A$281,'NL+FR'!$B$281)</f>
        <v>Meer informatie</v>
      </c>
      <c r="F32" s="28"/>
      <c r="G32" s="146">
        <f>SUM(F33+F37+F41+F45)</f>
        <v>0</v>
      </c>
      <c r="H32" s="155" t="str">
        <f>UPPER(IF('Info + taal-langue'!$B$2="Nederlands",'NL+FR'!$A$69,'NL+FR'!$B$69))</f>
        <v>4. PSYCHOSOCIALE VERZOEKEN</v>
      </c>
    </row>
    <row r="33" spans="1:8" ht="39.950000000000003" customHeight="1" x14ac:dyDescent="0.2">
      <c r="A33" s="115"/>
      <c r="B33" s="115"/>
      <c r="C33" s="141"/>
      <c r="D33" s="3" t="str">
        <f>IF('Info + taal-langue'!$B$2="Nederlands",'NL+FR'!$A$172,'NL+FR'!$B$172)</f>
        <v>Wij vinden het aantal gunstig: 0</v>
      </c>
      <c r="E33" s="136"/>
      <c r="F33" s="107">
        <v>0</v>
      </c>
      <c r="G33" s="147"/>
      <c r="H33" s="158"/>
    </row>
    <row r="34" spans="1:8" ht="39.950000000000003" customHeight="1" x14ac:dyDescent="0.2">
      <c r="A34" s="115"/>
      <c r="B34" s="115"/>
      <c r="C34" s="141"/>
      <c r="D34" s="3" t="str">
        <f>IF('Info + taal-langue'!$B$2="Nederlands",'NL+FR'!$A$173,'NL+FR'!$B$173)</f>
        <v>Wij beschouwen het aantal als normaal/aanvaardbaar: 1</v>
      </c>
      <c r="E34" s="136"/>
      <c r="F34" s="107"/>
      <c r="G34" s="147"/>
      <c r="H34" s="158"/>
    </row>
    <row r="35" spans="1:8" ht="39.950000000000003" customHeight="1" x14ac:dyDescent="0.2">
      <c r="A35" s="115"/>
      <c r="B35" s="115"/>
      <c r="C35" s="141"/>
      <c r="D35" s="3" t="str">
        <f>IF('Info + taal-langue'!$B$2="Nederlands",'NL+FR'!$A$174,'NL+FR'!$B$174)</f>
        <v>Wij vinden het aantal ongunstig: 2</v>
      </c>
      <c r="E35" s="136"/>
      <c r="F35" s="107"/>
      <c r="G35" s="147"/>
      <c r="H35" s="158"/>
    </row>
    <row r="36" spans="1:8" ht="39.950000000000003" customHeight="1" x14ac:dyDescent="0.2">
      <c r="A36" s="115"/>
      <c r="B36" s="115"/>
      <c r="C36" s="141"/>
      <c r="D36" s="4" t="str">
        <f>IF('Info + taal-langue'!$B$2="Nederlands",'NL+FR'!$A$175,'NL+FR'!$B$175)</f>
        <v>Hoe is het gesteld met de evolutie van het aantal verzoeken tot interventies in de loop van de voorbije jaren?</v>
      </c>
      <c r="E36" s="136"/>
      <c r="F36" s="27"/>
      <c r="G36" s="147"/>
      <c r="H36" s="158"/>
    </row>
    <row r="37" spans="1:8" ht="39.950000000000003" customHeight="1" x14ac:dyDescent="0.2">
      <c r="A37" s="115"/>
      <c r="B37" s="115"/>
      <c r="C37" s="141"/>
      <c r="D37" s="3" t="str">
        <f>IF('Info + taal-langue'!$B$2="Nederlands",'NL+FR'!$A$176,'NL+FR'!$B$176)</f>
        <v>Het aantal is erg laag of vertoont een eerder dalende trend: 0</v>
      </c>
      <c r="E37" s="136"/>
      <c r="F37" s="107">
        <v>0</v>
      </c>
      <c r="G37" s="147"/>
      <c r="H37" s="158"/>
    </row>
    <row r="38" spans="1:8" ht="39.950000000000003" customHeight="1" x14ac:dyDescent="0.2">
      <c r="A38" s="115"/>
      <c r="B38" s="115"/>
      <c r="C38" s="141"/>
      <c r="D38" s="3" t="str">
        <f>IF('Info + taal-langue'!$B$2="Nederlands",'NL+FR'!$A$177,'NL+FR'!$B$177)</f>
        <v>Het aantal blijft ongeveer constant: 1</v>
      </c>
      <c r="E38" s="136"/>
      <c r="F38" s="107"/>
      <c r="G38" s="147"/>
      <c r="H38" s="158"/>
    </row>
    <row r="39" spans="1:8" ht="39.950000000000003" customHeight="1" x14ac:dyDescent="0.2">
      <c r="A39" s="115"/>
      <c r="B39" s="115"/>
      <c r="C39" s="141"/>
      <c r="D39" s="3" t="str">
        <f>IF('Info + taal-langue'!$B$2="Nederlands",'NL+FR'!$A$178,'NL+FR'!$B$178)</f>
        <v>Het aantal vertoont een eerder stijgende trend: 2</v>
      </c>
      <c r="E39" s="136"/>
      <c r="F39" s="107"/>
      <c r="G39" s="147"/>
      <c r="H39" s="158"/>
    </row>
    <row r="40" spans="1:8" ht="56.1" customHeight="1" x14ac:dyDescent="0.2">
      <c r="A40" s="115"/>
      <c r="B40" s="115"/>
      <c r="C40" s="141"/>
      <c r="D40" s="4" t="str">
        <f>IF('Info + taal-langue'!$B$2="Nederlands",'NL+FR'!$A$179,'NL+FR'!$B$179)</f>
        <v>Bestaat er binnen de onderneming een beleid omtrent psychosociale risico's op het werk?</v>
      </c>
      <c r="E40" s="136"/>
      <c r="F40" s="27"/>
      <c r="G40" s="147"/>
      <c r="H40" s="158"/>
    </row>
    <row r="41" spans="1:8" ht="39.950000000000003" customHeight="1" x14ac:dyDescent="0.2">
      <c r="A41" s="115"/>
      <c r="B41" s="115"/>
      <c r="C41" s="141"/>
      <c r="D41" s="3" t="str">
        <f>IF('Info + taal-langue'!$B$2="Nederlands",'NL+FR'!$A$180,'NL+FR'!$B$180)</f>
        <v>Er bestaat zo’n beleid, waaraan concrete acties gekoppeld zijn: 0</v>
      </c>
      <c r="E41" s="136"/>
      <c r="F41" s="107">
        <v>0</v>
      </c>
      <c r="G41" s="147"/>
      <c r="H41" s="158"/>
    </row>
    <row r="42" spans="1:8" ht="39.950000000000003" customHeight="1" x14ac:dyDescent="0.2">
      <c r="A42" s="115"/>
      <c r="B42" s="115"/>
      <c r="C42" s="141"/>
      <c r="D42" s="3" t="str">
        <f>IF('Info + taal-langue'!$B$2="Nederlands",'NL+FR'!$A$181,'NL+FR'!$B$181)</f>
        <v>Er bestaat zo’n beleid, doch deze blijft dode letter: 1</v>
      </c>
      <c r="E42" s="136"/>
      <c r="F42" s="107"/>
      <c r="G42" s="147"/>
      <c r="H42" s="158"/>
    </row>
    <row r="43" spans="1:8" ht="39.950000000000003" customHeight="1" x14ac:dyDescent="0.2">
      <c r="A43" s="115"/>
      <c r="B43" s="115"/>
      <c r="C43" s="141"/>
      <c r="D43" s="3" t="str">
        <f>IF('Info + taal-langue'!$B$2="Nederlands",'NL+FR'!$A$182,'NL+FR'!$B$182)</f>
        <v>Zo’n beleid bestaat niet in onze onderneming: 2</v>
      </c>
      <c r="E43" s="136"/>
      <c r="F43" s="107"/>
      <c r="G43" s="147"/>
      <c r="H43" s="158"/>
    </row>
    <row r="44" spans="1:8" ht="39.950000000000003" customHeight="1" x14ac:dyDescent="0.2">
      <c r="A44" s="115"/>
      <c r="B44" s="115"/>
      <c r="C44" s="141"/>
      <c r="D44" s="4" t="str">
        <f>IF('Info + taal-langue'!$B$2="Nederlands",'NL+FR'!$A$183,'NL+FR'!$B$183)</f>
        <v>Heeft de onderneming één of meerdere vertrouwenspersonen aangeduid?</v>
      </c>
      <c r="E44" s="136"/>
      <c r="F44" s="27"/>
      <c r="G44" s="147"/>
      <c r="H44" s="158"/>
    </row>
    <row r="45" spans="1:8" ht="39.950000000000003" customHeight="1" x14ac:dyDescent="0.2">
      <c r="A45" s="115"/>
      <c r="B45" s="115"/>
      <c r="C45" s="141"/>
      <c r="D45" s="3" t="str">
        <f>IF('Info + taal-langue'!$B$2="Nederlands",'NL+FR'!$A$184,'NL+FR'!$B$184)</f>
        <v>Ja. Deze personen zijn bekend bij de werknemers, en het is voor iedereen duidelijk wat hun rol is: 0</v>
      </c>
      <c r="E45" s="136"/>
      <c r="F45" s="107">
        <v>0</v>
      </c>
      <c r="G45" s="147"/>
      <c r="H45" s="158"/>
    </row>
    <row r="46" spans="1:8" ht="39.950000000000003" customHeight="1" x14ac:dyDescent="0.2">
      <c r="A46" s="115"/>
      <c r="B46" s="115"/>
      <c r="C46" s="141"/>
      <c r="D46" s="3" t="str">
        <f>IF('Info + taal-langue'!$B$2="Nederlands",'NL+FR'!$A$185,'NL+FR'!$B$185)</f>
        <v>Ja. Deze personen zijn evenwel weinig bekend bij de werknemers, en het is weinig duidelijk wat hun rol is: 1</v>
      </c>
      <c r="E46" s="136"/>
      <c r="F46" s="107"/>
      <c r="G46" s="147"/>
      <c r="H46" s="158"/>
    </row>
    <row r="47" spans="1:8" ht="39.950000000000003" customHeight="1" thickBot="1" x14ac:dyDescent="0.25">
      <c r="A47" s="116"/>
      <c r="B47" s="116"/>
      <c r="C47" s="142"/>
      <c r="D47" s="5" t="str">
        <f>IF('Info + taal-langue'!$B$2="Nederlands",'NL+FR'!$A$186,'NL+FR'!$B$186)</f>
        <v>Nee, er werden geen vertrouwenspersonen aangeduid: 2</v>
      </c>
      <c r="E47" s="137"/>
      <c r="F47" s="108"/>
      <c r="G47" s="148"/>
      <c r="H47" s="159"/>
    </row>
    <row r="48" spans="1:8" ht="60" customHeight="1" x14ac:dyDescent="0.2">
      <c r="A48" s="119" t="str">
        <f>IF('Info + taal-langue'!$B$2="Nederlands",'NL+FR'!$A$107,'NL+FR'!$B$107)</f>
        <v>5. Mogelijk schokkende gebeurtenissen voorgevallen op de arbeidsplaats en maatregelen die in dit verband werden genomen</v>
      </c>
      <c r="B48" s="119" t="str">
        <f>IF('Info + taal-langue'!$B$2="Nederlands",'NL+FR'!$A$120,'NL+FR'!$B$120)</f>
        <v>Aantal mogelijks schokkende gebeurtenissen waarbij één of meerdere werknemers betrokken waren</v>
      </c>
      <c r="C48" s="145">
        <f>'Data collection'!R18</f>
        <v>0</v>
      </c>
      <c r="D48" s="4" t="str">
        <f>IF('Info + taal-langue'!$B$2="Nederlands",'NL+FR'!$A$187,'NL+FR'!$B$187)</f>
        <v>In welke mate werden werknemers in de onderneming of afdeling / dienst / departement geconfronteerd met mogelijks schokkende gebeurtenissen in de loop van het voorgaande jaar, hetzij als getuige, hetzij als slachtoffer?</v>
      </c>
      <c r="E48" s="135" t="str">
        <f>IF('Info + taal-langue'!$B$2="Nederlands",'NL+FR'!$A$281,'NL+FR'!$B$281)</f>
        <v>Meer informatie</v>
      </c>
      <c r="F48" s="28"/>
      <c r="G48" s="146">
        <f>SUM(F49)</f>
        <v>0</v>
      </c>
      <c r="H48" s="155" t="str">
        <f>UPPER(IF('Info + taal-langue'!$B$2="Nederlands",'NL+FR'!$A$72,'NL+FR'!$B$72))</f>
        <v>5. SCHOKKENDE GEBEURTENISSEN</v>
      </c>
    </row>
    <row r="49" spans="1:8" ht="39.950000000000003" customHeight="1" x14ac:dyDescent="0.2">
      <c r="A49" s="115"/>
      <c r="B49" s="115"/>
      <c r="C49" s="141"/>
      <c r="D49" s="3" t="str">
        <f>IF('Info + taal-langue'!$B$2="Nederlands",'NL+FR'!$A$188,'NL+FR'!$B$188)</f>
        <v>Voor zover wij weten werden er geen werknemers geconfronteerd met een mogelijks schokkende gebeurtenis: 0</v>
      </c>
      <c r="E49" s="136"/>
      <c r="F49" s="107">
        <v>0</v>
      </c>
      <c r="G49" s="147"/>
      <c r="H49" s="156"/>
    </row>
    <row r="50" spans="1:8" ht="60" customHeight="1" x14ac:dyDescent="0.2">
      <c r="A50" s="115"/>
      <c r="B50" s="115"/>
      <c r="C50" s="141"/>
      <c r="D50" s="3" t="str">
        <f>IF('Info + taal-langue'!$B$2="Nederlands",'NL+FR'!$A$189,'NL+FR'!$B$189)</f>
        <v>Eén of meerdere werknemers werden blootgesteld aan een mogelijks schokkende gebeurtenis. De onderneming heeft hierop gepast gereageerd en gezorgd voor de nodige ondersteuning van de betrokken werknemer(s): 1</v>
      </c>
      <c r="E50" s="136"/>
      <c r="F50" s="107"/>
      <c r="G50" s="147"/>
      <c r="H50" s="156"/>
    </row>
    <row r="51" spans="1:8" ht="78" customHeight="1" thickBot="1" x14ac:dyDescent="0.25">
      <c r="A51" s="115"/>
      <c r="B51" s="115"/>
      <c r="C51" s="141"/>
      <c r="D51" s="55" t="str">
        <f>IF('Info + taal-langue'!$B$2="Nederlands",'NL+FR'!$A$190,'NL+FR'!$B$190)</f>
        <v>Eén of meerdere werknemers werden blootgesteld aan een mogelijks schokkende gebeurtenis. De onderneming heeft hier niet adequaat op gereageerd en vond het onnodig om te zorgen voor de nodige ondersteuning van de betrokken werknemer(s): 2</v>
      </c>
      <c r="E51" s="136"/>
      <c r="F51" s="108"/>
      <c r="G51" s="147"/>
      <c r="H51" s="156"/>
    </row>
    <row r="52" spans="1:8" ht="39.950000000000003" customHeight="1" x14ac:dyDescent="0.2">
      <c r="A52" s="119" t="str">
        <f>IF('Info + taal-langue'!$B$2="Nederlands",'NL+FR'!$A$108,'NL+FR'!$B$108)</f>
        <v>6. Emotionele incidenten</v>
      </c>
      <c r="B52" s="125" t="str">
        <f>IF('Info + taal-langue'!$B$2="Nederlands",'NL+FR'!$A$121,'NL+FR'!$B$121)</f>
        <v>Aantal emotionele uitbarstingen, huilbuien of woede-uitvallen op de arbeidsplaats, voor zover u bekend</v>
      </c>
      <c r="C52" s="145">
        <f>'Data collection'!R22</f>
        <v>0</v>
      </c>
      <c r="D52" s="4" t="str">
        <f>IF('Info + taal-langue'!$B$2="Nederlands",'NL+FR'!$A$191,'NL+FR'!$B$191)</f>
        <v>Hoe frequent kwamen dit soort emotionele incidenten voor gedurende het voorgaande jaar ?</v>
      </c>
      <c r="E52" s="135" t="str">
        <f>IF('Info + taal-langue'!$B$2="Nederlands",'NL+FR'!$A$281,'NL+FR'!$B$281)</f>
        <v>Meer informatie</v>
      </c>
      <c r="F52" s="28"/>
      <c r="G52" s="146">
        <f>SUM(F53)</f>
        <v>0</v>
      </c>
      <c r="H52" s="155" t="str">
        <f>UPPER(IF('Info + taal-langue'!$B$2="Nederlands",'NL+FR'!$A$108,'NL+FR'!$B$108))</f>
        <v>6. EMOTIONELE INCIDENTEN</v>
      </c>
    </row>
    <row r="53" spans="1:8" ht="36" customHeight="1" x14ac:dyDescent="0.2">
      <c r="A53" s="115"/>
      <c r="B53" s="126"/>
      <c r="C53" s="141"/>
      <c r="D53" s="3" t="str">
        <f>IF('Info + taal-langue'!$B$2="Nederlands",'NL+FR'!$A$192,'NL+FR'!$B$192)</f>
        <v>Zelden of nooit: 0</v>
      </c>
      <c r="E53" s="136"/>
      <c r="F53" s="107">
        <v>0</v>
      </c>
      <c r="G53" s="147"/>
      <c r="H53" s="156"/>
    </row>
    <row r="54" spans="1:8" ht="32.1" customHeight="1" x14ac:dyDescent="0.2">
      <c r="A54" s="115"/>
      <c r="B54" s="126"/>
      <c r="C54" s="141"/>
      <c r="D54" s="3" t="str">
        <f>IF('Info + taal-langue'!$B$2="Nederlands",'NL+FR'!$A$193,'NL+FR'!$B$193)</f>
        <v>Soms/van tijd tot tijd: 1</v>
      </c>
      <c r="E54" s="136"/>
      <c r="F54" s="107"/>
      <c r="G54" s="147"/>
      <c r="H54" s="156"/>
    </row>
    <row r="55" spans="1:8" ht="33.950000000000003" customHeight="1" x14ac:dyDescent="0.2">
      <c r="A55" s="115"/>
      <c r="B55" s="126"/>
      <c r="C55" s="141"/>
      <c r="D55" s="3" t="str">
        <f>IF('Info + taal-langue'!$B$2="Nederlands",'NL+FR'!$A$194,'NL+FR'!$B$194)</f>
        <v>Regelmatig: 2</v>
      </c>
      <c r="E55" s="136"/>
      <c r="F55" s="107"/>
      <c r="G55" s="147"/>
      <c r="H55" s="156"/>
    </row>
    <row r="56" spans="1:8" ht="32.1" customHeight="1" thickBot="1" x14ac:dyDescent="0.25">
      <c r="A56" s="115"/>
      <c r="B56" s="126"/>
      <c r="C56" s="141"/>
      <c r="D56" s="55" t="str">
        <f>IF('Info + taal-langue'!$B$2="Nederlands",'NL+FR'!$A$195,'NL+FR'!$B$195)</f>
        <v>Erg dikwijls: 3</v>
      </c>
      <c r="E56" s="136"/>
      <c r="F56" s="108"/>
      <c r="G56" s="147"/>
      <c r="H56" s="156"/>
    </row>
    <row r="57" spans="1:8" ht="39.950000000000003" customHeight="1" x14ac:dyDescent="0.2">
      <c r="A57" s="119" t="str">
        <f>IF('Info + taal-langue'!$B$2="Nederlands",'NL+FR'!$A$109,'NL+FR'!$B$109)</f>
        <v xml:space="preserve">7. Groepsconflicten </v>
      </c>
      <c r="B57" s="119" t="str">
        <f>IF('Info + taal-langue'!$B$2="Nederlands",'NL+FR'!$A$122,'NL+FR'!$B$122)</f>
        <v>Aantal groepsconflicten of conflicten tussen personen, voor zover u bekend</v>
      </c>
      <c r="C57" s="145">
        <f>'Data collection'!R25</f>
        <v>0</v>
      </c>
      <c r="D57" s="4" t="str">
        <f>IF('Info + taal-langue'!$B$2="Nederlands",'NL+FR'!$A$196,'NL+FR'!$B$196)</f>
        <v>Hoe frequent kwamen dergelijke conflicten voor gedurende het voorgaande jaar?</v>
      </c>
      <c r="E57" s="135" t="str">
        <f>IF('Info + taal-langue'!$B$2="Nederlands",'NL+FR'!$A$281,'NL+FR'!$B$281)</f>
        <v>Meer informatie</v>
      </c>
      <c r="F57" s="28"/>
      <c r="G57" s="149">
        <f>SUM(F58+F63)</f>
        <v>0</v>
      </c>
      <c r="H57" s="155" t="str">
        <f>UPPER(IF('Info + taal-langue'!$B$2="Nederlands",'NL+FR'!$A$109,'NL+FR'!$B$109))</f>
        <v xml:space="preserve">7. GROEPSCONFLICTEN </v>
      </c>
    </row>
    <row r="58" spans="1:8" ht="39.950000000000003" customHeight="1" x14ac:dyDescent="0.2">
      <c r="A58" s="115"/>
      <c r="B58" s="115"/>
      <c r="C58" s="141"/>
      <c r="D58" s="3" t="str">
        <f>IF('Info + taal-langue'!$B$2="Nederlands",'NL+FR'!$A$197,'NL+FR'!$B$197)</f>
        <v>Naar ons weten deed zich geen enkel conflict voor: 0</v>
      </c>
      <c r="E58" s="136"/>
      <c r="F58" s="107">
        <v>0</v>
      </c>
      <c r="G58" s="150"/>
      <c r="H58" s="156"/>
    </row>
    <row r="59" spans="1:8" ht="39.950000000000003" customHeight="1" x14ac:dyDescent="0.2">
      <c r="A59" s="115"/>
      <c r="B59" s="115"/>
      <c r="C59" s="141"/>
      <c r="D59" s="3" t="str">
        <f>IF('Info + taal-langue'!$B$2="Nederlands",'NL+FR'!$A$198,'NL+FR'!$B$198)</f>
        <v>Naar ons weten was er slechts sprake van enkele dergelijke conflicten: 1</v>
      </c>
      <c r="E59" s="136"/>
      <c r="F59" s="107"/>
      <c r="G59" s="150"/>
      <c r="H59" s="156"/>
    </row>
    <row r="60" spans="1:8" ht="39.950000000000003" customHeight="1" x14ac:dyDescent="0.2">
      <c r="A60" s="115"/>
      <c r="B60" s="115"/>
      <c r="C60" s="141"/>
      <c r="D60" s="3" t="str">
        <f>IF('Info + taal-langue'!$B$2="Nederlands",'NL+FR'!$A$199,'NL+FR'!$B$199)</f>
        <v>Dergelijke conflicten doen zich regelmatig voor, ongeveer elke maand: 2</v>
      </c>
      <c r="E60" s="136"/>
      <c r="F60" s="107"/>
      <c r="G60" s="150"/>
      <c r="H60" s="156"/>
    </row>
    <row r="61" spans="1:8" ht="39.950000000000003" customHeight="1" x14ac:dyDescent="0.2">
      <c r="A61" s="115"/>
      <c r="B61" s="115"/>
      <c r="C61" s="141"/>
      <c r="D61" s="3" t="str">
        <f>IF('Info + taal-langue'!$B$2="Nederlands",'NL+FR'!$A$200,'NL+FR'!$B$200)</f>
        <v>Dergelijke conflicten doen zich wekelijks of meerdere keren per week voor: 3</v>
      </c>
      <c r="E61" s="136"/>
      <c r="F61" s="107"/>
      <c r="G61" s="150"/>
      <c r="H61" s="156"/>
    </row>
    <row r="62" spans="1:8" ht="39.950000000000003" customHeight="1" x14ac:dyDescent="0.2">
      <c r="A62" s="115"/>
      <c r="B62" s="115"/>
      <c r="C62" s="141"/>
      <c r="D62" s="4" t="str">
        <f>IF('Info + taal-langue'!$B$2="Nederlands",'NL+FR'!$A$201,'NL+FR'!$B$201)</f>
        <v>Hoe zou u het belang (de ernst) van dergelijke conflicten inschatten?</v>
      </c>
      <c r="E62" s="136"/>
      <c r="F62" s="27"/>
      <c r="G62" s="150"/>
      <c r="H62" s="156"/>
    </row>
    <row r="63" spans="1:8" ht="39.950000000000003" customHeight="1" x14ac:dyDescent="0.2">
      <c r="A63" s="115"/>
      <c r="B63" s="115"/>
      <c r="C63" s="141"/>
      <c r="D63" s="3" t="str">
        <f>IF('Info + taal-langue'!$B$2="Nederlands",'NL+FR'!$A$202,'NL+FR'!$B$202)</f>
        <v>Naar ons weten deed zich geen enkel conflict voor: 0</v>
      </c>
      <c r="E63" s="136"/>
      <c r="F63" s="107">
        <v>0</v>
      </c>
      <c r="G63" s="150"/>
      <c r="H63" s="156"/>
    </row>
    <row r="64" spans="1:8" ht="39.950000000000003" customHeight="1" x14ac:dyDescent="0.2">
      <c r="A64" s="115"/>
      <c r="B64" s="115"/>
      <c r="C64" s="141"/>
      <c r="D64" s="3" t="str">
        <f>IF('Info + taal-langue'!$B$2="Nederlands",'NL+FR'!$A$203,'NL+FR'!$B$203)</f>
        <v>In het algemeen worden dergelijke conflicten snel opgelost en hebben zij geen of weinig invloed op het werk: 1</v>
      </c>
      <c r="E64" s="136"/>
      <c r="F64" s="107"/>
      <c r="G64" s="150"/>
      <c r="H64" s="156"/>
    </row>
    <row r="65" spans="1:8" ht="47.1" customHeight="1" thickBot="1" x14ac:dyDescent="0.25">
      <c r="A65" s="116"/>
      <c r="B65" s="116"/>
      <c r="C65" s="142"/>
      <c r="D65" s="5" t="str">
        <f>IF('Info + taal-langue'!$B$2="Nederlands",'NL+FR'!$A$204,'NL+FR'!$B$204)</f>
        <v>Meerdere conflicten hebben een belangrijke invloed gehad op het werk en/of hebben nogal wat tijd gevergd om opgelost te
geraken: 2</v>
      </c>
      <c r="E65" s="137"/>
      <c r="F65" s="108"/>
      <c r="G65" s="151"/>
      <c r="H65" s="157"/>
    </row>
    <row r="66" spans="1:8" ht="39.950000000000003" customHeight="1" x14ac:dyDescent="0.2">
      <c r="A66" s="119" t="str">
        <f>IF('Info + taal-langue'!$B$2="Nederlands",'NL+FR'!$A$110,'NL+FR'!$B$110)</f>
        <v>8. Ongewenst gedrag door derden</v>
      </c>
      <c r="B66" s="119" t="str">
        <f>IF('Info + taal-langue'!$B$2="Nederlands",'NL+FR'!$A$123,'NL+FR'!$B$123)</f>
        <v>Aantal incidenten uitgaande van derden (verbaal of fysiek geweld, of andere vormen van grensoverschrijdend gedrag vanwege personen van buiten de onderneming) waarvan de werknemers het slachtoffer zijn geworden</v>
      </c>
      <c r="C66" s="145">
        <f>'Data collection'!R28</f>
        <v>0</v>
      </c>
      <c r="D66" s="4" t="str">
        <f>IF('Info + taal-langue'!$B$2="Nederlands",'NL+FR'!$A$205,'NL+FR'!$B$205)</f>
        <v>Hoe frequent kwamen dergelijke incidenten voor gedurende het voorgaande jaar?</v>
      </c>
      <c r="E66" s="135" t="str">
        <f>IF('Info + taal-langue'!$B$2="Nederlands",'NL+FR'!$A$281,'NL+FR'!$B$281)</f>
        <v>Meer informatie</v>
      </c>
      <c r="F66" s="28"/>
      <c r="G66" s="146">
        <f>SUM(F67+F72)</f>
        <v>0</v>
      </c>
      <c r="H66" s="155" t="str">
        <f>UPPER(IF('Info + taal-langue'!$B$2="Nederlands",'NL+FR'!$A$110,'NL+FR'!$B$110))</f>
        <v>8. ONGEWENST GEDRAG DOOR DERDEN</v>
      </c>
    </row>
    <row r="67" spans="1:8" ht="39.950000000000003" customHeight="1" x14ac:dyDescent="0.2">
      <c r="A67" s="115"/>
      <c r="B67" s="115"/>
      <c r="C67" s="141"/>
      <c r="D67" s="3" t="str">
        <f>IF('Info + taal-langue'!$B$2="Nederlands",'NL+FR'!$A$206,'NL+FR'!$B$206)</f>
        <v>Zelden of nooit: 0</v>
      </c>
      <c r="E67" s="136"/>
      <c r="F67" s="107">
        <v>0</v>
      </c>
      <c r="G67" s="147"/>
      <c r="H67" s="156"/>
    </row>
    <row r="68" spans="1:8" ht="39.950000000000003" customHeight="1" x14ac:dyDescent="0.2">
      <c r="A68" s="115"/>
      <c r="B68" s="115"/>
      <c r="C68" s="141"/>
      <c r="D68" s="3" t="str">
        <f>IF('Info + taal-langue'!$B$2="Nederlands",'NL+FR'!$A$207,'NL+FR'!$B$207)</f>
        <v>Soms/van tijd tot tijd: 1</v>
      </c>
      <c r="E68" s="136"/>
      <c r="F68" s="107"/>
      <c r="G68" s="147"/>
      <c r="H68" s="156"/>
    </row>
    <row r="69" spans="1:8" ht="39.950000000000003" customHeight="1" x14ac:dyDescent="0.2">
      <c r="A69" s="115"/>
      <c r="B69" s="115"/>
      <c r="C69" s="141"/>
      <c r="D69" s="3" t="str">
        <f>IF('Info + taal-langue'!$B$2="Nederlands",'NL+FR'!$A$208,'NL+FR'!$B$208)</f>
        <v>Regelmatig: 2</v>
      </c>
      <c r="E69" s="136"/>
      <c r="F69" s="107"/>
      <c r="G69" s="147"/>
      <c r="H69" s="156"/>
    </row>
    <row r="70" spans="1:8" ht="39.950000000000003" customHeight="1" x14ac:dyDescent="0.2">
      <c r="A70" s="115"/>
      <c r="B70" s="115"/>
      <c r="C70" s="141"/>
      <c r="D70" s="3" t="str">
        <f>IF('Info + taal-langue'!$B$2="Nederlands",'NL+FR'!$A$209,'NL+FR'!$B$209)</f>
        <v>Erg dikwijls: 3</v>
      </c>
      <c r="E70" s="136"/>
      <c r="F70" s="107"/>
      <c r="G70" s="147"/>
      <c r="H70" s="156"/>
    </row>
    <row r="71" spans="1:8" ht="39.950000000000003" customHeight="1" x14ac:dyDescent="0.2">
      <c r="A71" s="115"/>
      <c r="B71" s="115"/>
      <c r="C71" s="141"/>
      <c r="D71" s="4" t="str">
        <f>IF('Info + taal-langue'!$B$2="Nederlands",'NL+FR'!$A$210,'NL+FR'!$B$210)</f>
        <v>Hoe zou u het belang van dergelijke incidenten inschatten?</v>
      </c>
      <c r="E71" s="136"/>
      <c r="F71" s="27"/>
      <c r="G71" s="147"/>
      <c r="H71" s="156"/>
    </row>
    <row r="72" spans="1:8" ht="39.950000000000003" customHeight="1" x14ac:dyDescent="0.2">
      <c r="A72" s="115"/>
      <c r="B72" s="115"/>
      <c r="C72" s="141"/>
      <c r="D72" s="3" t="str">
        <f>IF('Info + taal-langue'!$B$2="Nederlands",'NL+FR'!$A$211,'NL+FR'!$B$211)</f>
        <v>Naar ons weten deed zich geen enkel dergelijk incident voor: 0</v>
      </c>
      <c r="E72" s="136"/>
      <c r="F72" s="107">
        <v>0</v>
      </c>
      <c r="G72" s="147"/>
      <c r="H72" s="156"/>
    </row>
    <row r="73" spans="1:8" ht="39.950000000000003" customHeight="1" x14ac:dyDescent="0.2">
      <c r="A73" s="115"/>
      <c r="B73" s="115"/>
      <c r="C73" s="141"/>
      <c r="D73" s="3" t="str">
        <f>IF('Info + taal-langue'!$B$2="Nederlands",'NL+FR'!$A$212,'NL+FR'!$B$212)</f>
        <v>De meeste van dergelijke incidenten waren onschuldig: 1</v>
      </c>
      <c r="E73" s="136"/>
      <c r="F73" s="107"/>
      <c r="G73" s="147"/>
      <c r="H73" s="156"/>
    </row>
    <row r="74" spans="1:8" ht="39.950000000000003" customHeight="1" x14ac:dyDescent="0.2">
      <c r="A74" s="115"/>
      <c r="B74" s="115"/>
      <c r="C74" s="141"/>
      <c r="D74" s="3" t="str">
        <f>IF('Info + taal-langue'!$B$2="Nederlands",'NL+FR'!$A$213,'NL+FR'!$B$213)</f>
        <v>Meerdere van dergelijke incidenten kunnen beschouwd worden als ernstig: 2</v>
      </c>
      <c r="E74" s="136"/>
      <c r="F74" s="107"/>
      <c r="G74" s="147"/>
      <c r="H74" s="156"/>
    </row>
    <row r="75" spans="1:8" ht="39.950000000000003" customHeight="1" thickBot="1" x14ac:dyDescent="0.25">
      <c r="A75" s="116"/>
      <c r="B75" s="116"/>
      <c r="C75" s="142"/>
      <c r="D75" s="5" t="str">
        <f>IF('Info + taal-langue'!$B$2="Nederlands",'NL+FR'!$A$214,'NL+FR'!$B$214)</f>
        <v>Dergelijke incidenten zijn regelmatig van een ernstige aard: 3</v>
      </c>
      <c r="E75" s="137"/>
      <c r="F75" s="108"/>
      <c r="G75" s="148"/>
      <c r="H75" s="157"/>
    </row>
    <row r="76" spans="1:8" ht="56.1" customHeight="1" x14ac:dyDescent="0.2">
      <c r="A76" s="119" t="str">
        <f>IF('Info + taal-langue'!$B$2="Nederlands",'NL+FR'!$A$111,'NL+FR'!$B$111)</f>
        <v>9. Musculoskeletale aandoeningen (MSA: rugpijn, tendinitis, …)</v>
      </c>
      <c r="B76" s="120" t="str">
        <f>IF('Info + taal-langue'!$B$2="Nederlands",'NL+FR'!$A$124,'NL+FR'!$B$124)</f>
        <v>Raming van het aantal personen dat te kampen heeft met musculoskeletale aandoeningen</v>
      </c>
      <c r="C76" s="145">
        <f>'Data collection'!R33</f>
        <v>0</v>
      </c>
      <c r="D76" s="4" t="str">
        <f>IF('Info + taal-langue'!$B$2="Nederlands",'NL+FR'!$A$215,'NL+FR'!$B$215)</f>
        <v>Zijn er, voor zover u weet, momenteel in uw onderneming of afdeling / dienst / departement werknemers die te kampen hebben met musculoskeletale aandoeningen?</v>
      </c>
      <c r="E76" s="135" t="str">
        <f>IF('Info + taal-langue'!$B$2="Nederlands",'NL+FR'!$A$281,'NL+FR'!$B$281)</f>
        <v>Meer informatie</v>
      </c>
      <c r="F76" s="28"/>
      <c r="G76" s="146">
        <f>SUM(F77+F81)</f>
        <v>0</v>
      </c>
      <c r="H76" s="155" t="str">
        <f>IF('Info + taal-langue'!$B$2="Nederlands",'NL+FR'!$A$130,'NL+FR'!$B$130)</f>
        <v>9. MSA</v>
      </c>
    </row>
    <row r="77" spans="1:8" ht="39.950000000000003" customHeight="1" x14ac:dyDescent="0.2">
      <c r="A77" s="115"/>
      <c r="B77" s="112"/>
      <c r="C77" s="141"/>
      <c r="D77" s="3" t="str">
        <f>IF('Info + taal-langue'!$B$2="Nederlands",'NL+FR'!$A$216,'NL+FR'!$B$216)</f>
        <v>Geen enkele werknemer lijkt hiermee te maken te hebben: 0</v>
      </c>
      <c r="E77" s="136"/>
      <c r="F77" s="107">
        <v>0</v>
      </c>
      <c r="G77" s="147"/>
      <c r="H77" s="156"/>
    </row>
    <row r="78" spans="1:8" ht="39.950000000000003" customHeight="1" x14ac:dyDescent="0.2">
      <c r="A78" s="115"/>
      <c r="B78" s="112"/>
      <c r="C78" s="141"/>
      <c r="D78" s="3" t="str">
        <f>IF('Info + taal-langue'!$B$2="Nederlands",'NL+FR'!$A$217,'NL+FR'!$B$217)</f>
        <v>Enkele werknemers hebben last van musculoskeletale aandoeningen: 1</v>
      </c>
      <c r="E78" s="136"/>
      <c r="F78" s="107"/>
      <c r="G78" s="147"/>
      <c r="H78" s="156"/>
    </row>
    <row r="79" spans="1:8" ht="39.950000000000003" customHeight="1" x14ac:dyDescent="0.2">
      <c r="A79" s="115"/>
      <c r="B79" s="112"/>
      <c r="C79" s="141"/>
      <c r="D79" s="3" t="str">
        <f>IF('Info + taal-langue'!$B$2="Nederlands",'NL+FR'!$A$218,'NL+FR'!$B$218)</f>
        <v>Nogal wat werknemers hebben last van musculoskeletale aandoeningen: 2</v>
      </c>
      <c r="E79" s="136"/>
      <c r="F79" s="107"/>
      <c r="G79" s="147"/>
      <c r="H79" s="156"/>
    </row>
    <row r="80" spans="1:8" ht="39.950000000000003" customHeight="1" x14ac:dyDescent="0.2">
      <c r="A80" s="115"/>
      <c r="B80" s="112"/>
      <c r="C80" s="141"/>
      <c r="D80" s="4" t="str">
        <f>IF('Info + taal-langue'!$B$2="Nederlands",'NL+FR'!$A$219,'NL+FR'!$B$219)</f>
        <v>Hoe beoordeelt u het aantal musculoskeletale aandoeningen in uw onderneming of afdeling / dienst / departement, gegeven haar kenmerken en de sector waarin u actief bent?</v>
      </c>
      <c r="E80" s="136"/>
      <c r="F80" s="27"/>
      <c r="G80" s="147"/>
      <c r="H80" s="156"/>
    </row>
    <row r="81" spans="1:8" ht="39.950000000000003" customHeight="1" x14ac:dyDescent="0.2">
      <c r="A81" s="115"/>
      <c r="B81" s="112"/>
      <c r="C81" s="141"/>
      <c r="D81" s="3" t="str">
        <f>IF('Info + taal-langue'!$B$2="Nederlands",'NL+FR'!$A$220,'NL+FR'!$B$220)</f>
        <v>Wij vinden het aantal gunstig: 0</v>
      </c>
      <c r="E81" s="136"/>
      <c r="F81" s="107">
        <v>0</v>
      </c>
      <c r="G81" s="147"/>
      <c r="H81" s="156"/>
    </row>
    <row r="82" spans="1:8" ht="39.950000000000003" customHeight="1" x14ac:dyDescent="0.2">
      <c r="A82" s="115"/>
      <c r="B82" s="112"/>
      <c r="C82" s="141"/>
      <c r="D82" s="3" t="str">
        <f>IF('Info + taal-langue'!$B$2="Nederlands",'NL+FR'!$A$221,'NL+FR'!$B$221)</f>
        <v>Wij beschouwen het aantal als normaal/aanvaardbaar: 1</v>
      </c>
      <c r="E82" s="136"/>
      <c r="F82" s="107"/>
      <c r="G82" s="147"/>
      <c r="H82" s="156"/>
    </row>
    <row r="83" spans="1:8" ht="39.950000000000003" customHeight="1" thickBot="1" x14ac:dyDescent="0.25">
      <c r="A83" s="116"/>
      <c r="B83" s="113"/>
      <c r="C83" s="142"/>
      <c r="D83" s="5" t="str">
        <f>IF('Info + taal-langue'!$B$2="Nederlands",'NL+FR'!$A$222,'NL+FR'!$B$222)</f>
        <v>Wij vinden het aantal ongunstig: 2</v>
      </c>
      <c r="E83" s="137"/>
      <c r="F83" s="108"/>
      <c r="G83" s="148"/>
      <c r="H83" s="157"/>
    </row>
    <row r="84" spans="1:8" ht="105" customHeight="1" x14ac:dyDescent="0.2">
      <c r="A84" s="119" t="str">
        <f>IF('Info + taal-langue'!$B$2="Nederlands",'NL+FR'!$A$131,'NL+FR'!$B$131)</f>
        <v>10. Respect voor diversiteit in de onderneming</v>
      </c>
      <c r="B84" s="152"/>
      <c r="C84" s="4"/>
      <c r="D84" s="4" t="str">
        <f>IF('Info + taal-langue'!$B$2="Nederlands",'NL+FR'!$A$223,'NL+FR'!$B$223)</f>
        <v>Hebt u er weet van dat werknemers verschillend behandeld worden om reden van persoonskenmerken (ras, huidskleur, afkomst van de persoon, nationale of etnische oorsprong, nationaliteit, geslacht, seksuele geaardheid, burgerlijke stand, geboorte, leeftijd, rijkdom, religieuze of filosofische overtuiging, huidige of toekomstige gezondheidstoestand, handicap, taal, politieke overtuiging, fysieke dan wel genetische kenmerken of sociale afkomst)?</v>
      </c>
      <c r="E84" s="135" t="str">
        <f>IF('Info + taal-langue'!$B$2="Nederlands",'NL+FR'!$A$281,'NL+FR'!$B$281)</f>
        <v>Meer informatie</v>
      </c>
      <c r="F84" s="28"/>
      <c r="G84" s="146">
        <f>SUM(F85+F89)</f>
        <v>0</v>
      </c>
      <c r="H84" s="155" t="str">
        <f>IF('Info + taal-langue'!$B$2="Nederlands",'NL+FR'!$A$137,'NL+FR'!$B$137)</f>
        <v>10. DIVERSITEIT</v>
      </c>
    </row>
    <row r="85" spans="1:8" ht="39.950000000000003" customHeight="1" x14ac:dyDescent="0.2">
      <c r="A85" s="115"/>
      <c r="B85" s="153"/>
      <c r="C85" s="4"/>
      <c r="D85" s="3" t="str">
        <f>IF('Info + taal-langue'!$B$2="Nederlands",'NL+FR'!$A$224,'NL+FR'!$B$224)</f>
        <v>Naar ons weten wordt elke werknemer op dezelfde manier behandeld: 0</v>
      </c>
      <c r="E85" s="136"/>
      <c r="F85" s="107">
        <v>0</v>
      </c>
      <c r="G85" s="147"/>
      <c r="H85" s="156"/>
    </row>
    <row r="86" spans="1:8" ht="60" customHeight="1" x14ac:dyDescent="0.2">
      <c r="A86" s="115"/>
      <c r="B86" s="153"/>
      <c r="C86" s="4"/>
      <c r="D86" s="3" t="str">
        <f>IF('Info + taal-langue'!$B$2="Nederlands",'NL+FR'!$A$225,'NL+FR'!$B$225)</f>
        <v>Wij zijn er niet zeker van dat elke werknemer met een minder courante godsdienstige overtuiging, van een andere seksuele geaardheid, van vreemde afkomst, … in de praktijk altijd op dezelfde manier wordt behandeld als de andere collega’s: 1</v>
      </c>
      <c r="E86" s="136"/>
      <c r="F86" s="107"/>
      <c r="G86" s="147"/>
      <c r="H86" s="156"/>
    </row>
    <row r="87" spans="1:8" ht="62.1" customHeight="1" x14ac:dyDescent="0.2">
      <c r="A87" s="115"/>
      <c r="B87" s="153"/>
      <c r="C87" s="4"/>
      <c r="D87" s="3" t="str">
        <f>IF('Info + taal-langue'!$B$2="Nederlands",'NL+FR'!$A$226,'NL+FR'!$B$226)</f>
        <v>De onderneming of afdeling / dienst / departement maakt wel degelijk een onderscheid tussen werknemers op grond van kenmerken die niets te maken hebben met de arbeidsprestaties: 2</v>
      </c>
      <c r="E87" s="136"/>
      <c r="F87" s="107"/>
      <c r="G87" s="147"/>
      <c r="H87" s="156"/>
    </row>
    <row r="88" spans="1:8" ht="39.950000000000003" customHeight="1" x14ac:dyDescent="0.2">
      <c r="A88" s="115"/>
      <c r="B88" s="153"/>
      <c r="C88" s="4"/>
      <c r="D88" s="4" t="str">
        <f>IF('Info + taal-langue'!$B$2="Nederlands",'NL+FR'!$A$227,'NL+FR'!$B$227)</f>
        <v>Zaten er tussen de formele en informele verzoeken tot interventie die in de loop van het voorgaande jaar werden geformuleerd klachten die verwezen naar discriminatie?</v>
      </c>
      <c r="E88" s="136"/>
      <c r="F88" s="27"/>
      <c r="G88" s="147"/>
      <c r="H88" s="156"/>
    </row>
    <row r="89" spans="1:8" ht="39.950000000000003" customHeight="1" x14ac:dyDescent="0.2">
      <c r="A89" s="115"/>
      <c r="B89" s="153"/>
      <c r="C89" s="4"/>
      <c r="D89" s="3" t="str">
        <f>IF('Info + taal-langue'!$B$2="Nederlands",'NL+FR'!$A$228,'NL+FR'!$B$228)</f>
        <v>Neen: 0</v>
      </c>
      <c r="E89" s="136"/>
      <c r="F89" s="107">
        <v>0</v>
      </c>
      <c r="G89" s="147"/>
      <c r="H89" s="156"/>
    </row>
    <row r="90" spans="1:8" ht="39.950000000000003" customHeight="1" thickBot="1" x14ac:dyDescent="0.25">
      <c r="A90" s="116"/>
      <c r="B90" s="154"/>
      <c r="C90" s="6"/>
      <c r="D90" s="5" t="str">
        <f>IF('Info + taal-langue'!$B$2="Nederlands",'NL+FR'!$A$229,'NL+FR'!$B$229)</f>
        <v>Ja: 1</v>
      </c>
      <c r="E90" s="137"/>
      <c r="F90" s="108"/>
      <c r="G90" s="148"/>
      <c r="H90" s="157"/>
    </row>
    <row r="91" spans="1:8" ht="39.950000000000003" customHeight="1" x14ac:dyDescent="0.2">
      <c r="A91" s="119" t="str">
        <f>IF('Info + taal-langue'!$B$2="Nederlands",'NL+FR'!$A$132,'NL+FR'!$B$132)</f>
        <v>11. Functioneringsproblemen ten gevolge van middelengebruik op de werkvloer en maatregelen die in dit verband werden genomen</v>
      </c>
      <c r="B91" s="152"/>
      <c r="C91" s="4"/>
      <c r="D91" s="4" t="str">
        <f>IF('Info + taal-langue'!$B$2="Nederlands",'NL+FR'!$A$230,'NL+FR'!$B$230)</f>
        <v>Heeft uw onderneming of afdeling / dienst / departement in de loop van het voorgaande jaar te maken gehad met problemen inzake het gebruik van alcohol, drugs, medicatie, … bij het personeel?</v>
      </c>
      <c r="E91" s="135" t="str">
        <f>IF('Info + taal-langue'!$B$2="Nederlands",'NL+FR'!$A$281,'NL+FR'!$B$281)</f>
        <v>Meer informatie</v>
      </c>
      <c r="F91" s="28"/>
      <c r="G91" s="146">
        <f>SUM(F92+F96)</f>
        <v>0</v>
      </c>
      <c r="H91" s="155" t="str">
        <f>IF('Info + taal-langue'!$B$2="Nederlands",'NL+FR'!$A$138,'NL+FR'!$B$138)</f>
        <v>11. VERSLAVING</v>
      </c>
    </row>
    <row r="92" spans="1:8" ht="39.950000000000003" customHeight="1" x14ac:dyDescent="0.2">
      <c r="A92" s="115"/>
      <c r="B92" s="153"/>
      <c r="C92" s="4"/>
      <c r="D92" s="3" t="str">
        <f>IF('Info + taal-langue'!$B$2="Nederlands",'NL+FR'!$A$231,'NL+FR'!$B$231)</f>
        <v>De onderneming of afdeling / dienst / departement heeft hier geen problemen mee gehad: 0</v>
      </c>
      <c r="E92" s="136"/>
      <c r="F92" s="107">
        <v>0</v>
      </c>
      <c r="G92" s="147"/>
      <c r="H92" s="156"/>
    </row>
    <row r="93" spans="1:8" ht="39.950000000000003" customHeight="1" x14ac:dyDescent="0.2">
      <c r="A93" s="115"/>
      <c r="B93" s="153"/>
      <c r="C93" s="4"/>
      <c r="D93" s="3" t="str">
        <f>IF('Info + taal-langue'!$B$2="Nederlands",'NL+FR'!$A$232,'NL+FR'!$B$232)</f>
        <v>De onderneming of afdeling / dienst / departement heeft hiertegen enkele malen moeten optreden: 1</v>
      </c>
      <c r="E93" s="136"/>
      <c r="F93" s="107"/>
      <c r="G93" s="147"/>
      <c r="H93" s="156"/>
    </row>
    <row r="94" spans="1:8" ht="39.950000000000003" customHeight="1" x14ac:dyDescent="0.2">
      <c r="A94" s="115"/>
      <c r="B94" s="153"/>
      <c r="C94" s="4"/>
      <c r="D94" s="3" t="str">
        <f>IF('Info + taal-langue'!$B$2="Nederlands",'NL+FR'!$A$233,'NL+FR'!$B$233)</f>
        <v>De onderneming of afdeling / dienst / departement werd regelmatig geconfronteerd met deze problematiek: 2</v>
      </c>
      <c r="E94" s="136"/>
      <c r="F94" s="107"/>
      <c r="G94" s="147"/>
      <c r="H94" s="156"/>
    </row>
    <row r="95" spans="1:8" ht="39.950000000000003" customHeight="1" x14ac:dyDescent="0.2">
      <c r="A95" s="115"/>
      <c r="B95" s="153"/>
      <c r="C95" s="4"/>
      <c r="D95" s="4" t="str">
        <f>IF('Info + taal-langue'!$B$2="Nederlands",'NL+FR'!$A$234,'NL+FR'!$B$234)</f>
        <v>Houdt de onderneming rekening met het bestaan van een mogelijke problematiek van middelenmisbruik (alcohol, drugs, medicatie, …) bij het personeel?</v>
      </c>
      <c r="E95" s="136"/>
      <c r="F95" s="27"/>
      <c r="G95" s="147"/>
      <c r="H95" s="156"/>
    </row>
    <row r="96" spans="1:8" ht="39.950000000000003" customHeight="1" x14ac:dyDescent="0.2">
      <c r="A96" s="115"/>
      <c r="B96" s="153"/>
      <c r="C96" s="4"/>
      <c r="D96" s="3" t="str">
        <f>IF('Info + taal-langue'!$B$2="Nederlands",'NL+FR'!$A$235,'NL+FR'!$B$235)</f>
        <v>Er zijn maatregelen (intern beleid alcohol en andere drugs) voorzien voor het geval zich een dergelijk probleem zou voordoen: 0</v>
      </c>
      <c r="E96" s="136"/>
      <c r="F96" s="107">
        <v>0</v>
      </c>
      <c r="G96" s="147"/>
      <c r="H96" s="156"/>
    </row>
    <row r="97" spans="1:8" ht="39.950000000000003" customHeight="1" x14ac:dyDescent="0.2">
      <c r="A97" s="115"/>
      <c r="B97" s="153"/>
      <c r="C97" s="4"/>
      <c r="D97" s="3" t="str">
        <f>IF('Info + taal-langue'!$B$2="Nederlands",'NL+FR'!$A$236,'NL+FR'!$B$236)</f>
        <v>Hoewel er maatregelen voorzien zijn, wordt in het algemeen niet opgetreden wanneer het zou nodig zijn: 1</v>
      </c>
      <c r="E97" s="136"/>
      <c r="F97" s="107"/>
      <c r="G97" s="147"/>
      <c r="H97" s="156"/>
    </row>
    <row r="98" spans="1:8" ht="50.1" customHeight="1" thickBot="1" x14ac:dyDescent="0.25">
      <c r="A98" s="116"/>
      <c r="B98" s="154"/>
      <c r="C98" s="6"/>
      <c r="D98" s="5" t="str">
        <f>IF('Info + taal-langue'!$B$2="Nederlands",'NL+FR'!$A$237,'NL+FR'!$B$237)</f>
        <v>Naar ons weten bestaan er geen maatregelen voor het geval een werknemer zou te kampen hebben met een verslavingsprobleem: 2</v>
      </c>
      <c r="E98" s="137"/>
      <c r="F98" s="108"/>
      <c r="G98" s="148"/>
      <c r="H98" s="157"/>
    </row>
    <row r="99" spans="1:8" ht="42.95" customHeight="1" x14ac:dyDescent="0.2">
      <c r="A99" s="119" t="str">
        <f>IF('Info + taal-langue'!$B$2="Nederlands",'NL+FR'!$A$133,'NL+FR'!$B$133)</f>
        <v>12. Functioneren van de preventiedienst of van de persoon/personen met een opdracht op het vlak van de werkgebonden 
psychosociale risico’s</v>
      </c>
      <c r="B99" s="152"/>
      <c r="C99" s="4"/>
      <c r="D99" s="67" t="str">
        <f>IF('Info + taal-langue'!$B$2="Nederlands",'NL+FR'!$A$238,'NL+FR'!$B$238)</f>
        <v>Wordt de problematiek van de psychosociale belasting van de werknemers aangepakt via concrete acties op het terrein die ingekaderd zijn in een lange-termijnbeleid?</v>
      </c>
      <c r="E99" s="132" t="str">
        <f>IF('Info + taal-langue'!$B$2="Nederlands",'NL+FR'!$A$281,'NL+FR'!$B$281)</f>
        <v>Meer informatie</v>
      </c>
      <c r="F99" s="28"/>
      <c r="G99" s="146">
        <f>SUM(F100)</f>
        <v>0</v>
      </c>
      <c r="H99" s="155" t="str">
        <f>IF('Info + taal-langue'!$B$2="Nederlands",'NL+FR'!$A$140,'NL+FR'!$B$140)</f>
        <v>13. PREVENTIEDIENST PSY</v>
      </c>
    </row>
    <row r="100" spans="1:8" ht="48.95" customHeight="1" x14ac:dyDescent="0.2">
      <c r="A100" s="115"/>
      <c r="B100" s="153"/>
      <c r="C100" s="4"/>
      <c r="D100" s="33" t="str">
        <f>IF('Info + taal-langue'!$B$2="Nederlands",'NL+FR'!$A$239,'NL+FR'!$B$239)</f>
        <v>Er is één persoon of dienst die verantwoordelijk is voor deze problematiek. Deze wordt ondersteund door een werkgroep die 
acties op lange termijn aanstuurt: 0</v>
      </c>
      <c r="E100" s="133"/>
      <c r="F100" s="107">
        <v>0</v>
      </c>
      <c r="G100" s="147"/>
      <c r="H100" s="156"/>
    </row>
    <row r="101" spans="1:8" ht="39.950000000000003" customHeight="1" x14ac:dyDescent="0.2">
      <c r="A101" s="115"/>
      <c r="B101" s="153"/>
      <c r="C101" s="4"/>
      <c r="D101" s="33" t="str">
        <f>IF('Info + taal-langue'!$B$2="Nederlands",'NL+FR'!$A$240,'NL+FR'!$B$240)</f>
        <v>Er is één persoon of dienst die verantwoordelijk is voor deze problematiek; deze onderneemt regelmatig acties op dit vlak: 1</v>
      </c>
      <c r="E101" s="133"/>
      <c r="F101" s="107"/>
      <c r="G101" s="147"/>
      <c r="H101" s="156"/>
    </row>
    <row r="102" spans="1:8" ht="39.950000000000003" customHeight="1" x14ac:dyDescent="0.2">
      <c r="A102" s="115"/>
      <c r="B102" s="153"/>
      <c r="C102" s="4"/>
      <c r="D102" s="33" t="str">
        <f>IF('Info + taal-langue'!$B$2="Nederlands",'NL+FR'!$A$241,'NL+FR'!$B$241)</f>
        <v>Eén of meerdere personen zijn daar regelmatig mee bezig, maar tot nog toe heeft dat niet geleid tot acties op de langere termijn: 2</v>
      </c>
      <c r="E102" s="133"/>
      <c r="F102" s="107"/>
      <c r="G102" s="147"/>
      <c r="H102" s="156"/>
    </row>
    <row r="103" spans="1:8" ht="42" customHeight="1" x14ac:dyDescent="0.2">
      <c r="A103" s="115"/>
      <c r="B103" s="153"/>
      <c r="C103" s="4"/>
      <c r="D103" s="33" t="str">
        <f>IF('Info + taal-langue'!$B$2="Nederlands",'NL+FR'!$A$242,'NL+FR'!$B$242)</f>
        <v>Meerdere personen zijn daar soms wel mee bezig maar het gebeurt allemaal weinig gecoördineerd en resultaatsgericht: 3</v>
      </c>
      <c r="E103" s="133"/>
      <c r="F103" s="107"/>
      <c r="G103" s="147"/>
      <c r="H103" s="156"/>
    </row>
    <row r="104" spans="1:8" ht="39.950000000000003" customHeight="1" thickBot="1" x14ac:dyDescent="0.25">
      <c r="A104" s="116"/>
      <c r="B104" s="154"/>
      <c r="C104" s="6"/>
      <c r="D104" s="60" t="str">
        <f>IF('Info + taal-langue'!$B$2="Nederlands",'NL+FR'!$A$243,'NL+FR'!$B$243)</f>
        <v>Niemand houdt zich hiermee duidelijk bezig: 4</v>
      </c>
      <c r="E104" s="134"/>
      <c r="F104" s="108"/>
      <c r="G104" s="148"/>
      <c r="H104" s="157"/>
    </row>
    <row r="105" spans="1:8" ht="80.099999999999994" customHeight="1" x14ac:dyDescent="0.2">
      <c r="A105" s="119" t="str">
        <f>IF('Info + taal-langue'!$B$2="Nederlands",'NL+FR'!$A$134,'NL+FR'!$B$134)</f>
        <v>13. Sociaal overleg rond de psychosociale risico’s</v>
      </c>
      <c r="B105" s="152"/>
      <c r="C105" s="4"/>
      <c r="D105" s="4" t="str">
        <f>IF('Info + taal-langue'!$B$2="Nederlands",'NL+FR'!$A$244,'NL+FR'!$B$244)</f>
        <v>In welke mate worden de psychosociale risico’s en de maatregelen die op dit vlak worden overwogen besproken in de schoot van de vergaderingen van het CPBW, de ondernemingsraad of de syndicale delegatie? Indien geen van deze drie instanties bestaan: in welke mate komt deze problematiek aan bod in de diverse vergaderingen met de werknemers?</v>
      </c>
      <c r="E105" s="135" t="str">
        <f>IF('Info + taal-langue'!$B$2="Nederlands",'NL+FR'!$A$281,'NL+FR'!$B$281)</f>
        <v>Meer informatie</v>
      </c>
      <c r="F105" s="28"/>
      <c r="G105" s="146">
        <f>SUM(F106,F110)</f>
        <v>0</v>
      </c>
      <c r="H105" s="155" t="str">
        <f>IF('Info + taal-langue'!$B$2="Nederlands",'NL+FR'!$A$139,'NL+FR'!$B$139)</f>
        <v>12. SOCIAAL OVERLEG PSY</v>
      </c>
    </row>
    <row r="106" spans="1:8" ht="39.950000000000003" customHeight="1" x14ac:dyDescent="0.2">
      <c r="A106" s="115"/>
      <c r="B106" s="153"/>
      <c r="C106" s="4"/>
      <c r="D106" s="3" t="str">
        <f>IF('Info + taal-langue'!$B$2="Nederlands",'NL+FR'!$A$245,'NL+FR'!$B$245)</f>
        <v>Regelmatig: 0</v>
      </c>
      <c r="E106" s="136"/>
      <c r="F106" s="107">
        <v>0</v>
      </c>
      <c r="G106" s="147"/>
      <c r="H106" s="156"/>
    </row>
    <row r="107" spans="1:8" ht="39.950000000000003" customHeight="1" x14ac:dyDescent="0.2">
      <c r="A107" s="115"/>
      <c r="B107" s="153"/>
      <c r="C107" s="4"/>
      <c r="D107" s="3" t="str">
        <f>IF('Info + taal-langue'!$B$2="Nederlands",'NL+FR'!$A$246,'NL+FR'!$B$246)</f>
        <v>Af en toe: 1</v>
      </c>
      <c r="E107" s="136"/>
      <c r="F107" s="107"/>
      <c r="G107" s="147"/>
      <c r="H107" s="156"/>
    </row>
    <row r="108" spans="1:8" ht="39.950000000000003" customHeight="1" x14ac:dyDescent="0.2">
      <c r="A108" s="115"/>
      <c r="B108" s="153"/>
      <c r="C108" s="4"/>
      <c r="D108" s="3" t="str">
        <f>IF('Info + taal-langue'!$B$2="Nederlands",'NL+FR'!$A$247,'NL+FR'!$B$247)</f>
        <v>Zelden of nooit: 2</v>
      </c>
      <c r="E108" s="136"/>
      <c r="F108" s="107"/>
      <c r="G108" s="147"/>
      <c r="H108" s="156"/>
    </row>
    <row r="109" spans="1:8" ht="39.950000000000003" customHeight="1" x14ac:dyDescent="0.2">
      <c r="A109" s="115"/>
      <c r="B109" s="153"/>
      <c r="C109" s="4"/>
      <c r="D109" s="4" t="str">
        <f>IF('Info + taal-langue'!$B$2="Nederlands",'NL+FR'!$A$248,'NL+FR'!$B$248)</f>
        <v>In welke mate komt de problematiek van de psychosociale risico’s op de agenda van deze vergaderingen?</v>
      </c>
      <c r="E109" s="136"/>
      <c r="F109" s="29"/>
      <c r="G109" s="147"/>
      <c r="H109" s="156"/>
    </row>
    <row r="110" spans="1:8" ht="39.950000000000003" customHeight="1" x14ac:dyDescent="0.2">
      <c r="A110" s="115"/>
      <c r="B110" s="153"/>
      <c r="C110" s="4"/>
      <c r="D110" s="3" t="str">
        <f>IF('Info + taal-langue'!$B$2="Nederlands",'NL+FR'!$A$249,'NL+FR'!$B$249)</f>
        <v>We gaan het daar de komende maanden zeker over hebben: 0</v>
      </c>
      <c r="E110" s="136"/>
      <c r="F110" s="107">
        <v>0</v>
      </c>
      <c r="G110" s="147"/>
      <c r="H110" s="156"/>
    </row>
    <row r="111" spans="1:8" ht="39.950000000000003" customHeight="1" thickBot="1" x14ac:dyDescent="0.25">
      <c r="A111" s="116"/>
      <c r="B111" s="154"/>
      <c r="C111" s="6"/>
      <c r="D111" s="5" t="str">
        <f>IF('Info + taal-langue'!$B$2="Nederlands",'NL+FR'!$A$250,'NL+FR'!$B$250)</f>
        <v>Het is momenteel niet voorzien dat we hierover gaan praten: 1</v>
      </c>
      <c r="E111" s="137"/>
      <c r="F111" s="108"/>
      <c r="G111" s="148"/>
      <c r="H111" s="157"/>
    </row>
    <row r="112" spans="1:8" ht="60.95" customHeight="1" x14ac:dyDescent="0.2">
      <c r="A112" s="119" t="str">
        <f>IF('Info + taal-langue'!$B$2="Nederlands",'NL+FR'!$A$135,'NL+FR'!$B$135)</f>
        <v>14. Opleidingen en sensibiliserende acties met betrekking tot de psychosociale risico’s</v>
      </c>
      <c r="B112" s="152"/>
      <c r="C112" s="4"/>
      <c r="D112" s="4" t="str">
        <f>IF('Info + taal-langue'!$B$2="Nederlands",'NL+FR'!$A$251,'NL+FR'!$B$251)</f>
        <v>Hebben de werknemers van uw onderneming of afdeling / dienst / departement opleidingen kunnen volgen of werden zij benaderd door middel van sensibiliserende acties die rechtstreeks of onrechtstreeks verwijzen naar de psychosociale risico’s?</v>
      </c>
      <c r="E112" s="135" t="str">
        <f>IF('Info + taal-langue'!$B$2="Nederlands",'NL+FR'!$A$281,'NL+FR'!$B$281)</f>
        <v>Meer informatie</v>
      </c>
      <c r="F112" s="28"/>
      <c r="G112" s="146">
        <f>SUM(F113+F119)</f>
        <v>0</v>
      </c>
      <c r="H112" s="155" t="str">
        <f>IF('Info + taal-langue'!$B$2="Nederlands",'NL+FR'!$A$141,'NL+FR'!$B$141)</f>
        <v>14. OPLEIDINGEN PSY</v>
      </c>
    </row>
    <row r="113" spans="1:8" ht="39.950000000000003" customHeight="1" x14ac:dyDescent="0.2">
      <c r="A113" s="115"/>
      <c r="B113" s="153"/>
      <c r="C113" s="4"/>
      <c r="D113" s="3" t="str">
        <f>IF('Info + taal-langue'!$B$2="Nederlands",'NL+FR'!$A$252,'NL+FR'!$B$252)</f>
        <v>Ja, dergelijke acties worden regelmatig georganiseerd: 0</v>
      </c>
      <c r="E113" s="136"/>
      <c r="F113" s="107">
        <v>0</v>
      </c>
      <c r="G113" s="147"/>
      <c r="H113" s="156"/>
    </row>
    <row r="114" spans="1:8" ht="39.950000000000003" customHeight="1" x14ac:dyDescent="0.2">
      <c r="A114" s="115"/>
      <c r="B114" s="153"/>
      <c r="C114" s="4"/>
      <c r="D114" s="3" t="str">
        <f t="array" ref="D114">IF('Info + taal-langue'!$B$2="Nederlands",'NL+FR'!$A$253,'NL+FR'!$B$253)</f>
        <v>Die dingen werden wel eens georganiseerd, maar er zit geen echte systematiek in: 1</v>
      </c>
      <c r="E114" s="136"/>
      <c r="F114" s="107"/>
      <c r="G114" s="147"/>
      <c r="H114" s="156"/>
    </row>
    <row r="115" spans="1:8" ht="39.950000000000003" customHeight="1" x14ac:dyDescent="0.2">
      <c r="A115" s="115"/>
      <c r="B115" s="153"/>
      <c r="C115" s="4"/>
      <c r="D115" s="3" t="str">
        <f>IF('Info + taal-langue'!$B$2="Nederlands",'NL+FR'!$A$254,'NL+FR'!$B$254)</f>
        <v>Dit is ooit één keer gebeurd, nog niet zo lang geleden: 2</v>
      </c>
      <c r="E115" s="136"/>
      <c r="F115" s="107"/>
      <c r="G115" s="147"/>
      <c r="H115" s="156"/>
    </row>
    <row r="116" spans="1:8" ht="39.950000000000003" customHeight="1" x14ac:dyDescent="0.2">
      <c r="A116" s="115"/>
      <c r="B116" s="153"/>
      <c r="C116" s="4"/>
      <c r="D116" s="3" t="str">
        <f>IF('Info + taal-langue'!$B$2="Nederlands",'NL+FR'!$A$255,'NL+FR'!$B$255)</f>
        <v>Dit is ooit één keer gebeurd, maar dat is toch al meer dan een paar jaar geleden: 3</v>
      </c>
      <c r="E116" s="136"/>
      <c r="F116" s="107"/>
      <c r="G116" s="147"/>
      <c r="H116" s="156"/>
    </row>
    <row r="117" spans="1:8" ht="39.950000000000003" customHeight="1" x14ac:dyDescent="0.2">
      <c r="A117" s="115"/>
      <c r="B117" s="153"/>
      <c r="C117" s="4"/>
      <c r="D117" s="3" t="str">
        <f>IF('Info + taal-langue'!$B$2="Nederlands",'NL+FR'!$A$256,'NL+FR'!$B$256)</f>
        <v>Neen, van dit soort acties is nog nooit sprake geweest in onze onderneming: 4</v>
      </c>
      <c r="E117" s="136"/>
      <c r="F117" s="107"/>
      <c r="G117" s="147"/>
      <c r="H117" s="156"/>
    </row>
    <row r="118" spans="1:8" ht="39.950000000000003" customHeight="1" x14ac:dyDescent="0.2">
      <c r="A118" s="115"/>
      <c r="B118" s="153"/>
      <c r="C118" s="4"/>
      <c r="D118" s="4" t="str">
        <f>IF('Info + taal-langue'!$B$2="Nederlands",'NL+FR'!$A$257,'NL+FR'!$B$257)</f>
        <v>Worden de leden van de hiërarchische lijn gesensibiliseerd over de problematiek van de psychosociale risico’s?</v>
      </c>
      <c r="E118" s="136"/>
      <c r="F118" s="29"/>
      <c r="G118" s="147"/>
      <c r="H118" s="156"/>
    </row>
    <row r="119" spans="1:8" ht="39.950000000000003" customHeight="1" x14ac:dyDescent="0.2">
      <c r="A119" s="115"/>
      <c r="B119" s="153"/>
      <c r="C119" s="4"/>
      <c r="D119" s="3" t="str">
        <f>IF('Info + taal-langue'!$B$2="Nederlands",'NL+FR'!$A$258,'NL+FR'!$B$258)</f>
        <v>Hierover werden er al opleidingen georganiseerd. Deze worden bovendien regelmatig herhaald: 0</v>
      </c>
      <c r="E119" s="136"/>
      <c r="F119" s="107">
        <v>0</v>
      </c>
      <c r="G119" s="147"/>
      <c r="H119" s="156"/>
    </row>
    <row r="120" spans="1:8" ht="39.950000000000003" customHeight="1" x14ac:dyDescent="0.2">
      <c r="A120" s="115"/>
      <c r="B120" s="153"/>
      <c r="C120" s="4"/>
      <c r="D120" s="3" t="str">
        <f>IF('Info + taal-langue'!$B$2="Nederlands",'NL+FR'!$A$259,'NL+FR'!$B$259)</f>
        <v>Binnenkort wordt hierover een opleidingssessie georganiseerd: 1</v>
      </c>
      <c r="E120" s="136"/>
      <c r="F120" s="107"/>
      <c r="G120" s="147"/>
      <c r="H120" s="156"/>
    </row>
    <row r="121" spans="1:8" ht="39.950000000000003" customHeight="1" thickBot="1" x14ac:dyDescent="0.25">
      <c r="A121" s="116"/>
      <c r="B121" s="154"/>
      <c r="C121" s="6"/>
      <c r="D121" s="5" t="str">
        <f>IF('Info + taal-langue'!$B$2="Nederlands",'NL+FR'!$A$260,'NL+FR'!$B$260)</f>
        <v>Er is nooit sprake van geweest om zo’n opleiding voor de leden van de hiërarchische lijn te organiseren: 2</v>
      </c>
      <c r="E121" s="137"/>
      <c r="F121" s="108"/>
      <c r="G121" s="148"/>
      <c r="H121" s="157"/>
    </row>
    <row r="122" spans="1:8" ht="42.95" customHeight="1" x14ac:dyDescent="0.2">
      <c r="A122" s="119" t="str">
        <f>IF('Info + taal-langue'!$B$2="Nederlands",'NL+FR'!$A$136,'NL+FR'!$B$136)</f>
        <v>15. Bestaan van een actieplan ter bestrijding van de psychosociale risico’s</v>
      </c>
      <c r="B122" s="152"/>
      <c r="C122" s="34"/>
      <c r="D122" s="4" t="str">
        <f>IF('Info + taal-langue'!$B$2="Nederlands",'NL+FR'!$A$261,'NL+FR'!$B$261)</f>
        <v>Bestaat er een actieplan met betrekking tot de voorkoming en bestrijding van psychosociale risico’s waarvan de uitvoering wordt opgevolgd?</v>
      </c>
      <c r="E122" s="135" t="str">
        <f>IF('Info + taal-langue'!$B$2="Nederlands",'NL+FR'!$A$281,'NL+FR'!$B$281)</f>
        <v>Meer informatie</v>
      </c>
      <c r="F122" s="28"/>
      <c r="G122" s="146">
        <f>F123</f>
        <v>0</v>
      </c>
      <c r="H122" s="155" t="str">
        <f>IF('Info + taal-langue'!$B$2="Nederlands",'NL+FR'!$A$142,'NL+FR'!$B$142)</f>
        <v>15. ACTIEPLAN PSY</v>
      </c>
    </row>
    <row r="123" spans="1:8" ht="39.950000000000003" customHeight="1" x14ac:dyDescent="0.2">
      <c r="A123" s="115"/>
      <c r="B123" s="153"/>
      <c r="C123" s="4"/>
      <c r="D123" s="3" t="str">
        <f>IF('Info + taal-langue'!$B$2="Nederlands",'NL+FR'!$A$262,'NL+FR'!$B$262)</f>
        <v>Een dergelijk actieplan bestaat. Het leidt tot acties, waarvan de uitvoering wordt opgevolgd: 0</v>
      </c>
      <c r="E123" s="136"/>
      <c r="F123" s="107">
        <v>0</v>
      </c>
      <c r="G123" s="147"/>
      <c r="H123" s="156"/>
    </row>
    <row r="124" spans="1:8" ht="39.950000000000003" customHeight="1" x14ac:dyDescent="0.2">
      <c r="A124" s="115"/>
      <c r="B124" s="153"/>
      <c r="C124" s="4"/>
      <c r="D124" s="3" t="str">
        <f>IF('Info + taal-langue'!$B$2="Nederlands",'NL+FR'!$A$263,'NL+FR'!$B$263)</f>
        <v>Een dergelijk actieplan werd uitgewerkt maar de uitvoering ervan wordt niet echt opgevolgd: 1</v>
      </c>
      <c r="E124" s="136"/>
      <c r="F124" s="107"/>
      <c r="G124" s="147"/>
      <c r="H124" s="156"/>
    </row>
    <row r="125" spans="1:8" ht="45.95" customHeight="1" x14ac:dyDescent="0.2">
      <c r="A125" s="115"/>
      <c r="B125" s="153"/>
      <c r="C125" s="4"/>
      <c r="D125" s="3" t="str">
        <f>IF('Info + taal-langue'!$B$2="Nederlands",'NL+FR'!$A$264,'NL+FR'!$B$264)</f>
        <v>Er bestaat geen actieplan ter bestrijding van de psychosociale risico’s, hoewel er wel een risicoanalyse op dit vlak werd uitgevoerd: 2</v>
      </c>
      <c r="E125" s="136"/>
      <c r="F125" s="107"/>
      <c r="G125" s="147"/>
      <c r="H125" s="156"/>
    </row>
    <row r="126" spans="1:8" ht="53.1" customHeight="1" thickBot="1" x14ac:dyDescent="0.25">
      <c r="A126" s="116"/>
      <c r="B126" s="154"/>
      <c r="C126" s="6"/>
      <c r="D126" s="3" t="str">
        <f t="array" ref="D126">IF('Info + taal-langue'!$B$2="Nederlands",'NL+FR'!$A$265,'NL+FR'!$B$265)</f>
        <v>Er bestaat geen actieplan ter bestrijding van de psychosociale risico’s in de onderneming en er werd in de loop van de laatste jaren ook geen risicoanalyse op dit vlak uitgevoerd: 3</v>
      </c>
      <c r="E126" s="137"/>
      <c r="F126" s="107"/>
      <c r="G126" s="147"/>
      <c r="H126" s="157"/>
    </row>
    <row r="127" spans="1:8" ht="39.950000000000003" customHeight="1" thickBot="1" x14ac:dyDescent="0.25">
      <c r="D127" s="7" t="str">
        <f>IF('Info + taal-langue'!$B$2="Nederlands",'NL+FR'!$A$59,'NL+FR'!$B$59)</f>
        <v>TOTAALSCORE</v>
      </c>
      <c r="E127" s="31"/>
      <c r="F127" s="8"/>
      <c r="G127" s="59">
        <f>SUM(G4:G126)</f>
        <v>0</v>
      </c>
    </row>
    <row r="128" spans="1:8" ht="39.950000000000003" customHeight="1" thickBot="1" x14ac:dyDescent="0.25"/>
    <row r="129" spans="7:9" ht="40.35" customHeight="1" thickBot="1" x14ac:dyDescent="0.25">
      <c r="G129" s="20" t="str">
        <f>IF('Info + taal-langue'!$B$2="Nederlands",'NL+FR'!$A$266,'NL+FR'!$B$266)</f>
        <v xml:space="preserve">Van 0 tot 19: </v>
      </c>
      <c r="H129" s="21" t="str">
        <f>IF('Info + taal-langue'!$B$2="Nederlands",'NL+FR'!$A$268,'NL+FR'!$B$268)</f>
        <v>Van 20 tot 39:</v>
      </c>
      <c r="I129" s="22" t="str">
        <f>IF('Info + taal-langue'!$B$2="Nederlands",'NL+FR'!$A$270,'NL+FR'!$B$270)</f>
        <v>Van 40 tot 65:</v>
      </c>
    </row>
    <row r="130" spans="7:9" ht="210" customHeight="1" thickBot="1" x14ac:dyDescent="0.25">
      <c r="G130" s="23" t="str">
        <f>IF('Info + taal-langue'!$B$2="Nederlands",'NL+FR'!$A$267,'NL+FR'!$B$267)</f>
        <v>U zit in het groen. Blijf evenwel de evolutie van de indicatoren opvolgen. Indien u 1 of 2 Knipperlichten heeft, besteed hier dan prioritair aandacht aan. Aan het voorkomen van psychosociale risico’s moet er elke dag gewerkt worden. Wij raden u aan om 
volgend jaar deze tabel opnieuw in te vullen.</v>
      </c>
      <c r="H130" s="24" t="str">
        <f>IF('Info + taal-langue'!$B$2="Nederlands",'NL+FR'!$A$269,'NL+FR'!$B$269)</f>
        <v>U zit in het oranje. Wij raden u aan om de “Gids voor de preventie van psychosociale risico’s op het werk” (raadpleegbaar via https://www.werk.belgie.be/nl/publicaties/gids-voor-de-preventie-van-psychosociale-risicos-op-het-werk) te lezen, een grondige risicoanalyse op dit vlak uit te voeren en een actieplan uit te werken. Schenk daarbij vooral aandacht aan de problematische Knipperlichten. 
Vergeet niet deze tabel volgend jaar opnieuw in te vullen!</v>
      </c>
      <c r="I130" s="25" t="str">
        <f>IF('Info + taal-langue'!$B$2="Nederlands",'NL+FR'!$A$271,'NL+FR'!$B$271)</f>
        <v>U zit in het rood. Het is hoog tijd om de “Gids voor de preventie van psychosociale risico’s” (raadpleegbaar via https://www.werk.belgie.be/nl/publicaties/gids-voor-de-preventie-van-psychosociale-risicos-op-het-werk) door te nemen en een grondige analyse uit te voeren op het vlak van de psychosociale risico’s! 
Het is belangrijk hieraan een actieplan te verbinden. Wij raden u aan om u in deze problematiek te laten bijstaan door deskundige personen, zoals een preventieadviseur-psychosociale aspecten, de arbeidsarts of andere deskundigen. U kan gebruik maken van de instrumenten die aangeboden worden op de website van FOD Werkgelegenheid, Arbeid en Sociaal Overleg.
www.werk.belgie.be</v>
      </c>
    </row>
  </sheetData>
  <mergeCells count="120">
    <mergeCell ref="G1:G3"/>
    <mergeCell ref="H1:H3"/>
    <mergeCell ref="A4:A11"/>
    <mergeCell ref="C4:C11"/>
    <mergeCell ref="E4:E11"/>
    <mergeCell ref="G4:G11"/>
    <mergeCell ref="H4:H11"/>
    <mergeCell ref="B5:B11"/>
    <mergeCell ref="F5:F7"/>
    <mergeCell ref="F9:F11"/>
    <mergeCell ref="A12:A23"/>
    <mergeCell ref="B12:B19"/>
    <mergeCell ref="C12:C19"/>
    <mergeCell ref="E12:E23"/>
    <mergeCell ref="A1:A3"/>
    <mergeCell ref="B1:B3"/>
    <mergeCell ref="D1:D3"/>
    <mergeCell ref="A24:A31"/>
    <mergeCell ref="B24:B31"/>
    <mergeCell ref="C24:C31"/>
    <mergeCell ref="E24:E31"/>
    <mergeCell ref="G24:G31"/>
    <mergeCell ref="H24:H31"/>
    <mergeCell ref="F25:F27"/>
    <mergeCell ref="F29:F31"/>
    <mergeCell ref="G12:G23"/>
    <mergeCell ref="H12:H23"/>
    <mergeCell ref="F13:F15"/>
    <mergeCell ref="F17:F19"/>
    <mergeCell ref="B20:B23"/>
    <mergeCell ref="C20:C23"/>
    <mergeCell ref="F21:F23"/>
    <mergeCell ref="A48:A51"/>
    <mergeCell ref="B48:B51"/>
    <mergeCell ref="C48:C51"/>
    <mergeCell ref="E48:E51"/>
    <mergeCell ref="G48:G51"/>
    <mergeCell ref="H48:H51"/>
    <mergeCell ref="F49:F51"/>
    <mergeCell ref="A32:A47"/>
    <mergeCell ref="B32:B47"/>
    <mergeCell ref="C32:C47"/>
    <mergeCell ref="E32:E47"/>
    <mergeCell ref="G32:G47"/>
    <mergeCell ref="H32:H47"/>
    <mergeCell ref="F33:F35"/>
    <mergeCell ref="F37:F39"/>
    <mergeCell ref="F41:F43"/>
    <mergeCell ref="F45:F47"/>
    <mergeCell ref="A57:A65"/>
    <mergeCell ref="B57:B65"/>
    <mergeCell ref="C57:C65"/>
    <mergeCell ref="E57:E65"/>
    <mergeCell ref="G57:G65"/>
    <mergeCell ref="H57:H65"/>
    <mergeCell ref="F58:F61"/>
    <mergeCell ref="F63:F65"/>
    <mergeCell ref="A52:A56"/>
    <mergeCell ref="B52:B56"/>
    <mergeCell ref="C52:C56"/>
    <mergeCell ref="E52:E56"/>
    <mergeCell ref="G52:G56"/>
    <mergeCell ref="H52:H56"/>
    <mergeCell ref="F53:F56"/>
    <mergeCell ref="A76:A83"/>
    <mergeCell ref="B76:B83"/>
    <mergeCell ref="C76:C83"/>
    <mergeCell ref="E76:E83"/>
    <mergeCell ref="G76:G83"/>
    <mergeCell ref="H76:H83"/>
    <mergeCell ref="F77:F79"/>
    <mergeCell ref="F81:F83"/>
    <mergeCell ref="A66:A75"/>
    <mergeCell ref="B66:B75"/>
    <mergeCell ref="C66:C75"/>
    <mergeCell ref="E66:E75"/>
    <mergeCell ref="G66:G75"/>
    <mergeCell ref="H66:H75"/>
    <mergeCell ref="F67:F70"/>
    <mergeCell ref="F72:F75"/>
    <mergeCell ref="A91:A98"/>
    <mergeCell ref="B91:B98"/>
    <mergeCell ref="E91:E98"/>
    <mergeCell ref="G91:G98"/>
    <mergeCell ref="H91:H98"/>
    <mergeCell ref="F92:F94"/>
    <mergeCell ref="F96:F98"/>
    <mergeCell ref="A84:A90"/>
    <mergeCell ref="B84:B90"/>
    <mergeCell ref="E84:E90"/>
    <mergeCell ref="G84:G90"/>
    <mergeCell ref="H84:H90"/>
    <mergeCell ref="F85:F87"/>
    <mergeCell ref="F89:F90"/>
    <mergeCell ref="A105:A111"/>
    <mergeCell ref="B105:B111"/>
    <mergeCell ref="E105:E111"/>
    <mergeCell ref="G105:G111"/>
    <mergeCell ref="H105:H111"/>
    <mergeCell ref="F106:F108"/>
    <mergeCell ref="F110:F111"/>
    <mergeCell ref="A99:A104"/>
    <mergeCell ref="B99:B104"/>
    <mergeCell ref="E99:E104"/>
    <mergeCell ref="G99:G104"/>
    <mergeCell ref="H99:H104"/>
    <mergeCell ref="F100:F104"/>
    <mergeCell ref="A122:A126"/>
    <mergeCell ref="B122:B126"/>
    <mergeCell ref="E122:E126"/>
    <mergeCell ref="G122:G126"/>
    <mergeCell ref="H122:H126"/>
    <mergeCell ref="F123:F126"/>
    <mergeCell ref="A112:A121"/>
    <mergeCell ref="B112:B121"/>
    <mergeCell ref="E112:E121"/>
    <mergeCell ref="G112:G121"/>
    <mergeCell ref="H112:H121"/>
    <mergeCell ref="F113:F117"/>
    <mergeCell ref="F119:F121"/>
  </mergeCells>
  <conditionalFormatting sqref="G127">
    <cfRule type="cellIs" dxfId="10" priority="1" operator="greaterThanOrEqual">
      <formula>40</formula>
    </cfRule>
    <cfRule type="cellIs" dxfId="9" priority="2" operator="between">
      <formula>20</formula>
      <formula>39</formula>
    </cfRule>
    <cfRule type="cellIs" dxfId="8" priority="3" operator="lessThanOrEqual">
      <formula>19</formula>
    </cfRule>
    <cfRule type="cellIs" dxfId="7" priority="4" operator="between">
      <formula>19</formula>
      <formula>40</formula>
    </cfRule>
    <cfRule type="cellIs" dxfId="6" priority="5" operator="greaterThan">
      <formula>39</formula>
    </cfRule>
    <cfRule type="cellIs" dxfId="5" priority="6" operator="lessThan">
      <formula>20</formula>
    </cfRule>
    <cfRule type="colorScale" priority="7">
      <colorScale>
        <cfvo type="num" val="0"/>
        <cfvo type="num" val="65"/>
        <color rgb="FFFF7128"/>
        <color rgb="FFFFEF9C"/>
      </colorScale>
    </cfRule>
    <cfRule type="aboveAverage" dxfId="4" priority="8" aboveAverage="0"/>
    <cfRule type="colorScale" priority="9">
      <colorScale>
        <cfvo type="min"/>
        <cfvo type="percentile" val="50"/>
        <cfvo type="max"/>
        <color rgb="FFF8696B"/>
        <color rgb="FFFFEB84"/>
        <color rgb="FF63BE7B"/>
      </colorScale>
    </cfRule>
  </conditionalFormatting>
  <hyperlinks>
    <hyperlink ref="E4" location="Interpretation!A2" display="Interpretation!A2"/>
    <hyperlink ref="E5" location="Interpretation!A2" display="Interpretation!A2"/>
    <hyperlink ref="E6" location="Interpretation!A2" display="Interpretation!A2"/>
    <hyperlink ref="E7" location="Interpretation!A2" display="Interpretation!A2"/>
    <hyperlink ref="E8" location="Interpretation!A2" display="Interpretation!A2"/>
    <hyperlink ref="E9" location="Interpretation!A2" display="Interpretation!A2"/>
    <hyperlink ref="E10" location="Interpretation!A2" display="Interpretation!A2"/>
    <hyperlink ref="E11" location="Interpretation!A2" display="Interpretation!A2"/>
    <hyperlink ref="E12" location="Interpretation!A3" display="Interpretation!A3"/>
    <hyperlink ref="E13" location="Interpretation!A3" display="Interpretation!A3"/>
    <hyperlink ref="E14" location="Interpretation!A3" display="Interpretation!A3"/>
    <hyperlink ref="E15" location="Interpretation!A3" display="Interpretation!A3"/>
    <hyperlink ref="E16" location="Interpretation!A3" display="Interpretation!A3"/>
    <hyperlink ref="E17" location="Interpretation!A3" display="Interpretation!A3"/>
    <hyperlink ref="E18" location="Interpretation!A3" display="Interpretation!A3"/>
    <hyperlink ref="E19" location="Interpretation!A3" display="Interpretation!A3"/>
    <hyperlink ref="E20" location="Interpretation!A3" display="Interpretation!A3"/>
    <hyperlink ref="E21" location="Interpretation!A3" display="Interpretation!A3"/>
    <hyperlink ref="E22" location="Interpretation!A3" display="Interpretation!A3"/>
    <hyperlink ref="E23" location="Interpretation!A3" display="Interpretation!A3"/>
    <hyperlink ref="E24" location="Interpretation!A5" display="Interpretation!A5"/>
    <hyperlink ref="E25" location="Interpretation!A5" display="Interpretation!A5"/>
    <hyperlink ref="E26" location="Interpretation!A5" display="Interpretation!A5"/>
    <hyperlink ref="E27" location="Interpretation!A5" display="Interpretation!A5"/>
    <hyperlink ref="E28" location="Interpretation!A5" display="Interpretation!A5"/>
    <hyperlink ref="E29" location="Interpretation!A5" display="Interpretation!A5"/>
    <hyperlink ref="E30" location="Interpretation!A5" display="Interpretation!A5"/>
    <hyperlink ref="E31" location="Interpretation!A5" display="Interpretation!A5"/>
    <hyperlink ref="E32" location="Interpretation!A6" display="Interpretation!A6"/>
    <hyperlink ref="E33" location="Interpretation!A6" display="Interpretation!A6"/>
    <hyperlink ref="E34" location="Interpretation!A6" display="Interpretation!A6"/>
    <hyperlink ref="E35" location="Interpretation!A6" display="Interpretation!A6"/>
    <hyperlink ref="E36" location="Interpretation!A6" display="Interpretation!A6"/>
    <hyperlink ref="E37" location="Interpretation!A6" display="Interpretation!A6"/>
    <hyperlink ref="E38" location="Interpretation!A6" display="Interpretation!A6"/>
    <hyperlink ref="E39" location="Interpretation!A6" display="Interpretation!A6"/>
    <hyperlink ref="E40" location="Interpretation!A6" display="Interpretation!A6"/>
    <hyperlink ref="E41" location="Interpretation!A6" display="Interpretation!A6"/>
    <hyperlink ref="E42" location="Interpretation!A6" display="Interpretation!A6"/>
    <hyperlink ref="E43" location="Interpretation!A6" display="Interpretation!A6"/>
    <hyperlink ref="E44" location="Interpretation!A6" display="Interpretation!A6"/>
    <hyperlink ref="E45" location="Interpretation!A6" display="Interpretation!A6"/>
    <hyperlink ref="E46" location="Interpretation!A6" display="Interpretation!A6"/>
    <hyperlink ref="E47" location="Interpretation!A6" display="Interpretation!A6"/>
    <hyperlink ref="E48" location="Interpretation!A8" display="Interpretation!A8"/>
    <hyperlink ref="E49" location="Interpretation!A8" display="Interpretation!A8"/>
    <hyperlink ref="E50" location="Interpretation!A8" display="Interpretation!A8"/>
    <hyperlink ref="E51" location="Interpretation!A8" display="Interpretation!A8"/>
    <hyperlink ref="E52" location="Interpretation!A9" display="Interpretation!A9"/>
    <hyperlink ref="E53" location="Interpretation!A9" display="Interpretation!A9"/>
    <hyperlink ref="E54" location="Interpretation!A9" display="Interpretation!A9"/>
    <hyperlink ref="E55" location="Interpretation!A9" display="Interpretation!A9"/>
    <hyperlink ref="E56" location="Interpretation!A9" display="Interpretation!A9"/>
    <hyperlink ref="E57" location="Interpretation!A10" display="Interpretation!A10"/>
    <hyperlink ref="E58" location="Interpretation!A10" display="Interpretation!A10"/>
    <hyperlink ref="E59" location="Interpretation!A10" display="Interpretation!A10"/>
    <hyperlink ref="E60" location="Interpretation!A10" display="Interpretation!A10"/>
    <hyperlink ref="E61" location="Interpretation!A10" display="Interpretation!A10"/>
    <hyperlink ref="E62" location="Interpretation!A10" display="Interpretation!A10"/>
    <hyperlink ref="E63" location="Interpretation!A10" display="Interpretation!A10"/>
    <hyperlink ref="E64" location="Interpretation!A10" display="Interpretation!A10"/>
    <hyperlink ref="E65" location="Interpretation!A10" display="Interpretation!A10"/>
    <hyperlink ref="E66" location="Interpretation!A12" display="Interpretation!A12"/>
    <hyperlink ref="E67" location="Interpretation!A12" display="Interpretation!A12"/>
    <hyperlink ref="E68" location="Interpretation!A12" display="Interpretation!A12"/>
    <hyperlink ref="E69" location="Interpretation!A12" display="Interpretation!A12"/>
    <hyperlink ref="E70" location="Interpretation!A12" display="Interpretation!A12"/>
    <hyperlink ref="E71" location="Interpretation!A12" display="Interpretation!A12"/>
    <hyperlink ref="E72" location="Interpretation!A12" display="Interpretation!A12"/>
    <hyperlink ref="E73" location="Interpretation!A12" display="Interpretation!A12"/>
    <hyperlink ref="E74" location="Interpretation!A12" display="Interpretation!A12"/>
    <hyperlink ref="E75" location="Interpretation!A12" display="Interpretation!A12"/>
    <hyperlink ref="E76" location="Interpretation!A13" display="Interpretation!A13"/>
    <hyperlink ref="E77" location="Interpretation!A13" display="Interpretation!A13"/>
    <hyperlink ref="E78" location="Interpretation!A13" display="Interpretation!A13"/>
    <hyperlink ref="E79" location="Interpretation!A13" display="Interpretation!A13"/>
    <hyperlink ref="E80" location="Interpretation!A13" display="Interpretation!A13"/>
    <hyperlink ref="E81" location="Interpretation!A13" display="Interpretation!A13"/>
    <hyperlink ref="E82" location="Interpretation!A13" display="Interpretation!A13"/>
    <hyperlink ref="E83" location="Interpretation!A13" display="Interpretation!A13"/>
    <hyperlink ref="E91" location="Interpretation!A16" display="Interpretation!A16"/>
    <hyperlink ref="E92" location="Interpretation!A16" display="Interpretation!A16"/>
    <hyperlink ref="E93" location="Interpretation!A16" display="Interpretation!A16"/>
    <hyperlink ref="E94" location="Interpretation!A16" display="Interpretation!A16"/>
    <hyperlink ref="E95" location="Interpretation!A16" display="Interpretation!A16"/>
    <hyperlink ref="E96" location="Interpretation!A16" display="Interpretation!A16"/>
    <hyperlink ref="E97" location="Interpretation!A16" display="Interpretation!A16"/>
    <hyperlink ref="E98" location="Interpretation!A16" display="Interpretation!A16"/>
    <hyperlink ref="E84" location="Interpretation!A15" display="Interpretation!A15"/>
    <hyperlink ref="E85" location="Interpretation!A15" display="Interpretation!A15"/>
    <hyperlink ref="E86" location="Interpretation!A15" display="Interpretation!A15"/>
    <hyperlink ref="E87" location="Interpretation!A15" display="Interpretation!A15"/>
    <hyperlink ref="E88" location="Interpretation!A15" display="Interpretation!A15"/>
    <hyperlink ref="E89" location="Interpretation!A15" display="Interpretation!A15"/>
    <hyperlink ref="E90" location="Interpretation!A15" display="Interpretation!A15"/>
    <hyperlink ref="E99" location="Interpretation!A18" display="Interpretation!A18"/>
    <hyperlink ref="E100" location="Interpretation!A18" display="Interpretation!A18"/>
    <hyperlink ref="E101" location="Interpretation!A18" display="Interpretation!A18"/>
    <hyperlink ref="E102" location="Interpretation!A18" display="Interpretation!A18"/>
    <hyperlink ref="E103" location="Interpretation!A18" display="Interpretation!A18"/>
    <hyperlink ref="E104" location="Interpretation!A18" display="Interpretation!A18"/>
    <hyperlink ref="E105" location="Interpretation!A19" display="Interpretation!A19"/>
    <hyperlink ref="E106" location="Interpretation!A19" display="Interpretation!A19"/>
    <hyperlink ref="E107" location="Interpretation!A19" display="Interpretation!A19"/>
    <hyperlink ref="E108" location="Interpretation!A19" display="Interpretation!A19"/>
    <hyperlink ref="E109" location="Interpretation!A19" display="Interpretation!A19"/>
    <hyperlink ref="E110" location="Interpretation!A19" display="Interpretation!A19"/>
    <hyperlink ref="E111" location="Interpretation!A19" display="Interpretation!A19"/>
    <hyperlink ref="E112" location="Interpretation!A20" display="Interpretation!A20"/>
    <hyperlink ref="E113" location="Interpretation!A20" display="Interpretation!A20"/>
    <hyperlink ref="E114" location="Interpretation!A20" display="Interpretation!A20"/>
    <hyperlink ref="E115" location="Interpretation!A20" display="Interpretation!A20"/>
    <hyperlink ref="E116" location="Interpretation!A20" display="Interpretation!A20"/>
    <hyperlink ref="E117" location="Interpretation!A20" display="Interpretation!A20"/>
    <hyperlink ref="E118" location="Interpretation!A20" display="Interpretation!A20"/>
    <hyperlink ref="E119" location="Interpretation!A20" display="Interpretation!A20"/>
    <hyperlink ref="E120" location="Interpretation!A20" display="Interpretation!A20"/>
    <hyperlink ref="E121" location="Interpretation!A20" display="Interpretation!A20"/>
    <hyperlink ref="E122" location="Interpretation!A21" display="Interpretation!A21"/>
    <hyperlink ref="E123" location="Interpretation!A21" display="Interpretation!A21"/>
    <hyperlink ref="E124" location="Interpretation!A21" display="Interpretation!A21"/>
    <hyperlink ref="E125" location="Interpretation!A21" display="Interpretation!A21"/>
    <hyperlink ref="E126" location="Interpretation!A21" display="Interpretation!A21"/>
  </hyperlinks>
  <pageMargins left="0.7" right="0.7" top="0.75" bottom="0.75" header="0.3" footer="0.3"/>
  <pageSetup paperSize="9" orientation="portrait" horizontalDpi="300" verticalDpi="300"/>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0000"/>
  </sheetPr>
  <dimension ref="A1:E16"/>
  <sheetViews>
    <sheetView showGridLines="0" workbookViewId="0">
      <selection activeCell="D5" sqref="D5"/>
    </sheetView>
  </sheetViews>
  <sheetFormatPr defaultColWidth="10.85546875" defaultRowHeight="21" x14ac:dyDescent="0.35"/>
  <cols>
    <col min="1" max="2" width="21" style="52" customWidth="1"/>
    <col min="3" max="3" width="21" style="52" hidden="1" customWidth="1"/>
    <col min="4" max="4" width="26.140625" style="52" customWidth="1"/>
    <col min="5" max="5" width="16.42578125" style="87" hidden="1" customWidth="1"/>
    <col min="6" max="16384" width="10.85546875" style="52"/>
  </cols>
  <sheetData>
    <row r="1" spans="1:5" x14ac:dyDescent="0.35">
      <c r="A1" s="54" t="s">
        <v>425</v>
      </c>
      <c r="B1" s="54" t="str">
        <f>IF('Info + taal-langue'!B2="Nederlands",'NL+FR'!A327,'NL+FR'!B327)</f>
        <v>Opgenomen</v>
      </c>
      <c r="C1" s="57" t="str">
        <f>IF('Info + taal-langue'!B2="Nederlands",'NL+FR'!A328,'NL+FR'!B328)</f>
        <v>Niet wijzigen!</v>
      </c>
      <c r="D1" s="56" t="str">
        <f>IF('Info + taal-langue'!B2="Nederlands",'NL+FR'!A326,'NL+FR'!B326)</f>
        <v>Legende</v>
      </c>
      <c r="E1" s="86" t="str">
        <f>IF('Info + taal-langue'!B2="Nederlands",'NL+FR'!A328,'NL+FR'!B328)</f>
        <v>Niet wijzigen!</v>
      </c>
    </row>
    <row r="2" spans="1:5" x14ac:dyDescent="0.35">
      <c r="A2" s="54" t="str">
        <f>IF(($A$1="Groep / Groupe"), "A", "N")</f>
        <v>N</v>
      </c>
      <c r="B2" s="54" t="s">
        <v>426</v>
      </c>
      <c r="C2" s="58">
        <v>2020</v>
      </c>
      <c r="D2" s="53">
        <v>2020</v>
      </c>
      <c r="E2" s="86">
        <f>IF(B2="Ja / Oui", 0, 1)</f>
        <v>0</v>
      </c>
    </row>
    <row r="3" spans="1:5" x14ac:dyDescent="0.35">
      <c r="A3" s="54" t="str">
        <f>IF(($A$1="Groep / Groupe"), "B", "N+1")</f>
        <v>N+1</v>
      </c>
      <c r="B3" s="54" t="s">
        <v>426</v>
      </c>
      <c r="C3" s="58">
        <v>2021</v>
      </c>
      <c r="D3" s="53">
        <v>2021</v>
      </c>
      <c r="E3" s="86">
        <f t="shared" ref="E3:E16" si="0">IF(B3="Ja / Oui", 0, 1)</f>
        <v>0</v>
      </c>
    </row>
    <row r="4" spans="1:5" x14ac:dyDescent="0.35">
      <c r="A4" s="54" t="str">
        <f>IF(($A$1="Groep / Groupe"), "C", "N+2")</f>
        <v>N+2</v>
      </c>
      <c r="B4" s="54" t="s">
        <v>426</v>
      </c>
      <c r="C4" s="58">
        <v>2022</v>
      </c>
      <c r="D4" s="53">
        <v>2022</v>
      </c>
      <c r="E4" s="86">
        <f t="shared" si="0"/>
        <v>0</v>
      </c>
    </row>
    <row r="5" spans="1:5" x14ac:dyDescent="0.35">
      <c r="A5" s="54" t="str">
        <f>IF(($A$1="Groep / Groupe"), "D", "N+3")</f>
        <v>N+3</v>
      </c>
      <c r="B5" s="54" t="s">
        <v>431</v>
      </c>
      <c r="C5" s="58" t="s">
        <v>404</v>
      </c>
      <c r="D5" s="53" t="s">
        <v>404</v>
      </c>
      <c r="E5" s="86">
        <f t="shared" si="0"/>
        <v>1</v>
      </c>
    </row>
    <row r="6" spans="1:5" x14ac:dyDescent="0.35">
      <c r="A6" s="54" t="str">
        <f>IF(($A$1="Groep / Groupe"), "E", "N+4")</f>
        <v>N+4</v>
      </c>
      <c r="B6" s="54" t="s">
        <v>431</v>
      </c>
      <c r="C6" s="58" t="s">
        <v>405</v>
      </c>
      <c r="D6" s="53" t="s">
        <v>405</v>
      </c>
      <c r="E6" s="86">
        <f t="shared" si="0"/>
        <v>1</v>
      </c>
    </row>
    <row r="7" spans="1:5" x14ac:dyDescent="0.35">
      <c r="A7" s="54" t="str">
        <f>IF(($A$1="Groep / Groupe"), "F", "N+5")</f>
        <v>N+5</v>
      </c>
      <c r="B7" s="54" t="s">
        <v>431</v>
      </c>
      <c r="C7" s="58" t="s">
        <v>406</v>
      </c>
      <c r="D7" s="53" t="s">
        <v>406</v>
      </c>
      <c r="E7" s="86">
        <f t="shared" si="0"/>
        <v>1</v>
      </c>
    </row>
    <row r="8" spans="1:5" x14ac:dyDescent="0.35">
      <c r="A8" s="54" t="str">
        <f>IF(($A$1="Groep / Groupe"), "G", "N+6")</f>
        <v>N+6</v>
      </c>
      <c r="B8" s="54" t="s">
        <v>431</v>
      </c>
      <c r="C8" s="58" t="s">
        <v>407</v>
      </c>
      <c r="D8" s="53" t="s">
        <v>407</v>
      </c>
      <c r="E8" s="86">
        <f t="shared" si="0"/>
        <v>1</v>
      </c>
    </row>
    <row r="9" spans="1:5" x14ac:dyDescent="0.35">
      <c r="A9" s="54" t="str">
        <f>IF(($A$1="Groep / Groupe"), "H", "N+7")</f>
        <v>N+7</v>
      </c>
      <c r="B9" s="54" t="s">
        <v>431</v>
      </c>
      <c r="C9" s="58" t="s">
        <v>408</v>
      </c>
      <c r="D9" s="53" t="s">
        <v>408</v>
      </c>
      <c r="E9" s="86">
        <f t="shared" si="0"/>
        <v>1</v>
      </c>
    </row>
    <row r="10" spans="1:5" x14ac:dyDescent="0.35">
      <c r="A10" s="54" t="str">
        <f>IF(($A$1="Groep / Groupe"), "I", "N+8")</f>
        <v>N+8</v>
      </c>
      <c r="B10" s="54" t="s">
        <v>431</v>
      </c>
      <c r="C10" s="58" t="s">
        <v>409</v>
      </c>
      <c r="D10" s="53" t="s">
        <v>409</v>
      </c>
      <c r="E10" s="86">
        <f t="shared" si="0"/>
        <v>1</v>
      </c>
    </row>
    <row r="11" spans="1:5" x14ac:dyDescent="0.35">
      <c r="A11" s="54" t="str">
        <f>IF(($A$1="Groep / Groupe"), "J", "N+9")</f>
        <v>N+9</v>
      </c>
      <c r="B11" s="54" t="s">
        <v>431</v>
      </c>
      <c r="C11" s="58" t="s">
        <v>410</v>
      </c>
      <c r="D11" s="53" t="s">
        <v>410</v>
      </c>
      <c r="E11" s="86">
        <f t="shared" si="0"/>
        <v>1</v>
      </c>
    </row>
    <row r="12" spans="1:5" x14ac:dyDescent="0.35">
      <c r="A12" s="54" t="str">
        <f>IF(($A$1="Groep / Groupe"), "K", "N+10")</f>
        <v>N+10</v>
      </c>
      <c r="B12" s="54" t="s">
        <v>431</v>
      </c>
      <c r="C12" s="58" t="s">
        <v>411</v>
      </c>
      <c r="D12" s="53" t="s">
        <v>411</v>
      </c>
      <c r="E12" s="86">
        <f t="shared" si="0"/>
        <v>1</v>
      </c>
    </row>
    <row r="13" spans="1:5" x14ac:dyDescent="0.35">
      <c r="A13" s="54" t="str">
        <f>IF(($A$1="Groep / Groupe"), "L", "N+11")</f>
        <v>N+11</v>
      </c>
      <c r="B13" s="54" t="s">
        <v>431</v>
      </c>
      <c r="C13" s="58" t="s">
        <v>412</v>
      </c>
      <c r="D13" s="53" t="s">
        <v>412</v>
      </c>
      <c r="E13" s="86">
        <f t="shared" si="0"/>
        <v>1</v>
      </c>
    </row>
    <row r="14" spans="1:5" x14ac:dyDescent="0.35">
      <c r="A14" s="54" t="str">
        <f>IF(($A$1="Groep / Groupe"), "M", "N+12")</f>
        <v>N+12</v>
      </c>
      <c r="B14" s="54" t="s">
        <v>431</v>
      </c>
      <c r="C14" s="58" t="s">
        <v>413</v>
      </c>
      <c r="D14" s="53" t="s">
        <v>413</v>
      </c>
      <c r="E14" s="86">
        <f t="shared" si="0"/>
        <v>1</v>
      </c>
    </row>
    <row r="15" spans="1:5" x14ac:dyDescent="0.35">
      <c r="A15" s="54" t="str">
        <f>IF(($A$1="Groep / Groupe"), "N", "N+13")</f>
        <v>N+13</v>
      </c>
      <c r="B15" s="54" t="s">
        <v>431</v>
      </c>
      <c r="C15" s="58" t="s">
        <v>414</v>
      </c>
      <c r="D15" s="53" t="s">
        <v>414</v>
      </c>
      <c r="E15" s="86">
        <f t="shared" si="0"/>
        <v>1</v>
      </c>
    </row>
    <row r="16" spans="1:5" x14ac:dyDescent="0.35">
      <c r="A16" s="54" t="str">
        <f>IF(($A$1="Groep / Groupe"), "O", "N+14")</f>
        <v>N+14</v>
      </c>
      <c r="B16" s="54" t="s">
        <v>431</v>
      </c>
      <c r="C16" s="57" t="s">
        <v>415</v>
      </c>
      <c r="D16" s="53" t="s">
        <v>415</v>
      </c>
      <c r="E16" s="86">
        <f t="shared" si="0"/>
        <v>1</v>
      </c>
    </row>
  </sheetData>
  <pageMargins left="0.75" right="0.75" top="1" bottom="1" header="0.5" footer="0.5"/>
  <pageSetup paperSize="9" orientation="portrait" horizontalDpi="4294967292" verticalDpi="4294967292"/>
  <extLst>
    <ext xmlns:x14="http://schemas.microsoft.com/office/spreadsheetml/2009/9/main" uri="{CCE6A557-97BC-4b89-ADB6-D9C93CAAB3DF}">
      <x14:dataValidations xmlns:xm="http://schemas.microsoft.com/office/excel/2006/main" count="2">
        <x14:dataValidation type="list" allowBlank="1" showInputMessage="1" showErrorMessage="1">
          <x14:formula1>
            <xm:f>'NL+FR'!$A$324:$B$324</xm:f>
          </x14:formula1>
          <xm:sqref>A1</xm:sqref>
        </x14:dataValidation>
        <x14:dataValidation type="list" allowBlank="1" showInputMessage="1" showErrorMessage="1">
          <x14:formula1>
            <xm:f>'NL+FR'!$A$325:$B$325</xm:f>
          </x14:formula1>
          <xm:sqref>B2:B16</xm:sqref>
        </x14:dataValidation>
      </x14:dataValidations>
    </ext>
    <ext xmlns:mx="http://schemas.microsoft.com/office/mac/excel/2008/main" uri="{64002731-A6B0-56B0-2670-7721B7C09600}">
      <mx:PLV Mode="0" OnePage="0" WScale="0"/>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pageSetUpPr fitToPage="1"/>
  </sheetPr>
  <dimension ref="A1:D21"/>
  <sheetViews>
    <sheetView showGridLines="0" topLeftCell="B1" workbookViewId="0">
      <pane ySplit="1" topLeftCell="A5" activePane="bottomLeft" state="frozen"/>
      <selection pane="bottomLeft" activeCell="D18" sqref="D18"/>
    </sheetView>
  </sheetViews>
  <sheetFormatPr defaultColWidth="10.85546875" defaultRowHeight="14.25" x14ac:dyDescent="0.2"/>
  <cols>
    <col min="1" max="1" width="28.28515625" style="85" customWidth="1"/>
    <col min="2" max="2" width="52.7109375" style="81" customWidth="1"/>
    <col min="3" max="3" width="72.7109375" style="81" customWidth="1"/>
    <col min="4" max="4" width="62" style="81" customWidth="1"/>
    <col min="5" max="16384" width="10.85546875" style="81"/>
  </cols>
  <sheetData>
    <row r="1" spans="1:4" ht="15" x14ac:dyDescent="0.2">
      <c r="A1" s="79" t="str">
        <f>IF('Info + taal-langue'!$B$2="Nederlands",'NL+FR'!$A$5,'NL+FR'!$B$5)</f>
        <v>Knipperlicht</v>
      </c>
      <c r="B1" s="80" t="str">
        <f>IF('Info + taal-langue'!$B$2="Nederlands",'NL+FR'!$A$280,'NL+FR'!$B$280)</f>
        <v>Waar gegevens verzamelen?</v>
      </c>
      <c r="C1" s="80" t="str">
        <f>IF('Info + taal-langue'!$B$2="Nederlands",'NL+FR'!$A$282,'NL+FR'!$B$282)</f>
        <v>Interpretatie</v>
      </c>
      <c r="D1" s="80" t="str">
        <f>IF('Info + taal-langue'!$B$2="Nederlands",'NL+FR'!$A$281,'NL+FR'!$B$281)</f>
        <v>Meer informatie</v>
      </c>
    </row>
    <row r="2" spans="1:4" ht="128.25" x14ac:dyDescent="0.2">
      <c r="A2" s="82" t="str">
        <f>IF('Info + taal-langue'!$B$2="Nederlands",'NL+FR'!$A$103,'NL+FR'!$B$103)</f>
        <v>1. Arbeidsongevallen</v>
      </c>
      <c r="B2" s="82" t="str">
        <f>IF('Info + taal-langue'!$B$2="Nederlands",'NL+FR'!$A$330,'NL+FR'!$B$330)</f>
        <v xml:space="preserve">1. Bij de interne preventieadviseur (veiligheid) van de Interne Dienst voor Preventie en Bescherming, die het jaarverslag kan consulteren. 
2. Bij de werkgever. </v>
      </c>
      <c r="C2" s="82" t="str">
        <f>IF('Info + taal-langue'!$B$2="Nederlands",'NL+FR'!$A$290,'NL+FR'!$B$290)</f>
        <v>Voor de berekening van de frequentiegraad worden arbeidsongevallen die geen volledige dag afwezigheid tot gevolg hadden niet meegeteld.
Frequentiegraad = (Aantal arbeidsongevallen x 1.000.000) / Aantal gepresteerde arbeidsuren</v>
      </c>
      <c r="D2" s="100" t="s">
        <v>622</v>
      </c>
    </row>
    <row r="3" spans="1:4" ht="409.5" x14ac:dyDescent="0.2">
      <c r="A3" s="162" t="str">
        <f>IF('Info + taal-langue'!$B$2="Nederlands",'NL+FR'!$A$104,'NL+FR'!$B$104)</f>
        <v>2. Absenteïsme wegens ziekte</v>
      </c>
      <c r="B3" s="160" t="str">
        <f>IF('Info + taal-langue'!$B$2="Nederlands",'NL+FR'!$A$331,'NL+FR'!$B$331)</f>
        <v xml:space="preserve">1. Bij de personeelsdienst / HR of sociale dienst.
2. Bij de leden van de hiërarchische lijn of de werkgever.
3. Bij de preventieadviseur arbeidsarts. </v>
      </c>
      <c r="C3" s="92" t="str">
        <f>IF('Info + taal-langue'!$B$2="Nederlands",'NL+FR'!$A$292,'NL+FR'!$B$292)</f>
        <v>Er bestaat geen standaard- of universele definitie van het absenteïsme. Evenmin is er consensus over de wijze waarop absenteïsmecijfers moeten worden geëvalueerd. Ondernemingen die hun eigen meeteenheden hebben ontwikkeld kunnen deze hier gebruiken. Indien dit niet het geval is, kan de volgende formule gebruikt worden:
Het absenteïsmepercentage wegens ziekte = (het aantal afwezigheidsdagen wegens ziekte x 100)/het totale aantal theoretisch te presteren dagen
Bij het berekenen van het absenteïsmepercentage moet geen rekening gehouden worden met afwezigheden te wijten aan arbeidsongevallen, ongevallen op de weg van en naar het werk, klein verlet, en bevallings- of ouderschapsverlof. Indien de werknemer op een bepaald moment het werk verliet om reden van ziekte, wordt deze dag eveneens niet meegerekend. Alleen afwezigheidsdagen gedurende het beschouwde jaar worden in rekening gebracht.
Eén van de redenen van absenteïsme kan burnout zijn:
Er bestaan nogal wat definities van de term “burn-out”, ook wel “professioneel uitputtingssyndroom” genoemd. Eveneens kan het verschillende vormen aannemen. Eenvoudig voorgesteld kan burn-out worden gedefinieerd als een extreme vorm van langdurige psychische vermoeidheid die wordt veroorzaakt door een professionele activiteit. Burn-out wordt gekenmerkt door drie symptomen: emotionele/mentale uitputting (men is zowel fysiek, emotioneel als intellectueel vermoeid), depersonalisatie (men neemt een afstandelijke en cynische houding tegenover de mensen voor wie men werkt) en verminderde prestaties (men heeft het gevoel dat men onvoldoende bekwaam en effectief is).
De diagnose van burn-out moet evenwel overgelaten worden aan een specialist (arts, psychiater, psycholoog, …).</v>
      </c>
      <c r="D3" s="164" t="s">
        <v>727</v>
      </c>
    </row>
    <row r="4" spans="1:4" ht="85.5" x14ac:dyDescent="0.2">
      <c r="A4" s="163"/>
      <c r="B4" s="161"/>
      <c r="C4" s="93" t="str">
        <f>IF('Info + taal-langue'!$B$2="Nederlands",'NL+FR'!$A$293,'NL+FR'!$B$293)</f>
        <v xml:space="preserve">NOOT: De reden van afwezigheid (bijv. burn-out) is niet steeds gekend Ook is het onderscheid tussen werkstress, overspanning, depressie, burn-out, etc. niet zo eenduidig te maken. Als alternatief voor 'Aantal personen dat afwezig is geweest om redenen van burn-out' kan men dit knipperlicht benoemen als 'Absenteïsmecijfer waarbij 
er een vermoeden is van een psychische component'. </v>
      </c>
      <c r="D4" s="165"/>
    </row>
    <row r="5" spans="1:4" ht="213.75" x14ac:dyDescent="0.2">
      <c r="A5" s="82" t="str">
        <f>IF('Info + taal-langue'!$B$2="Nederlands",'NL+FR'!$A$105,'NL+FR'!$B$105)</f>
        <v>3. Personeelsverloop (turnover)</v>
      </c>
      <c r="B5" s="82" t="str">
        <f>IF('Info + taal-langue'!$B$2="Nederlands",'NL+FR'!$A$332,'NL+FR'!$B$332)</f>
        <v>1. Bij de personeelsdienst / HR of sociale dienst.
2. Bij de leden van de hiërarchische lijn of de werkgever.</v>
      </c>
      <c r="C5" s="92" t="str">
        <f>IF('Info + taal-langue'!$B$2="Nederlands",'NL+FR'!$A$294,'NL+FR'!$B$294)</f>
        <v>Het verlooppercentage beschrijft de wisseling van het aantal effectieven in de onderneming. Het stemt overeen met het totale aantal aanwervingen en ontslagen (afdanking, vrijwillig ontslag, verbreking van de arbeidsovereenkomst tijdens de proefperiode) van werknemers gedurende een bepaalde periode (bv. één jaar). Er 
bestaan verschillende manieren om dit knipperlicht te berekenen. 
Bij het berekenen van deze percentages moeten pensioneringen, interne mutaties of verbrekingen van de arbeidsovereenkomst wegens invaliditeit (zoals gedefinieerd door het stelsel van de ziekteverzekering) of overlijden niet worden meegeteld. Anderzijds kan men al dan niet rekening houden met tijdelijke arbeidsovereenkomsten, uitzendkrachten (interimarissen) en jobstudenten, of met werkloosheid met bedrijfstoeslag (het vroegere brugpensioen). Het feit dat de betrokkene al dan niet op de loonlijst van de onderneming blijft staan kan hiervoor een criterium zijn.</v>
      </c>
      <c r="D5" s="100" t="s">
        <v>594</v>
      </c>
    </row>
    <row r="6" spans="1:4" ht="384.75" x14ac:dyDescent="0.2">
      <c r="A6" s="166" t="str">
        <f>IF('Info + taal-langue'!$B$2="Nederlands",'NL+FR'!$A106,'NL+FR'!$B106)</f>
        <v>4. Verzoeken tot formele of informele psychosociale interventies</v>
      </c>
      <c r="B6" s="160" t="str">
        <f>IF('Info + taal-langue'!$B$2="Nederlands",'NL+FR'!$A$333,'NL+FR'!$B$333)</f>
        <v xml:space="preserve">1. Bij de interne preventieadviseur (veiligheid) van de Interne Dienst voor Preventie en Bescherming, die het jaarverslag kan consulteren. 
2. Bij de vertrouwenspersoon of de interne / externe preventieadviseur psychosociale aspecten. </v>
      </c>
      <c r="C6" s="92" t="str">
        <f>IF('Info + taal-langue'!$B$2="Nederlands",'NL+FR'!$A$296,'NL+FR'!$B$296)</f>
        <v>Voor dit knipperlicht moet uitsluitend rekening gehouden worden met feiten die zich afspeelden tussen werknemers. Incidenten met derden (klanten, patiënten, bezoekers…) worden behandeld bij knipperlicht 8.
Het gaat hier om verzoeken die reeds werden behandeld in knipperlicht 7 van Module 1 (zie supra). Werknemers kunnen een informeel verzoek tot een psychosociale interventie richten tot de vertrouwenspersoon of de preventieadviseur psychosociale aspecten. De vertrouwenspersoon is iemand die tot de onderneming behoort en die deze functie uitoefent naast zijn/haar gewone bezigheid. Het gaat hier om een “eerstelijnsbijstand” in het geval van problemen op het werk (conflicten, pesten, stress…), maar zijn/haar optreden is beperkt tot het informele. De aanwezigheid van een vertrouwenspersoon is niet verplicht maar wordt sterk aangeraden vooral in ondernemingen waar de preventieadviseur tot de externe dienst voor preventie en bescherming op het werk behoort. Een informele psychosociale interventie houdt in een oplossing zoeken, meer bepaald middels:
a) gesprekken die het onthaal, het actief luisteren of een advies omvatten;
b) een interventie bij een andere persoon van de onderneming, inzonderheid bij een lid van de hiërarchische lijn;
c) een verzoening tussen de betrokken personen mits zij hiermee akkoord gaan.
NOOT: De aanwezigheid van informele verzoeken kan er ook op wijzen dat er openheid is binnen de onderneming om psychosociale thema's te bespreken, en is dus niet noodzakelijk een aandachtspunt.</v>
      </c>
      <c r="D6" s="164" t="s">
        <v>614</v>
      </c>
    </row>
    <row r="7" spans="1:4" ht="402.6" customHeight="1" x14ac:dyDescent="0.2">
      <c r="A7" s="167"/>
      <c r="B7" s="161"/>
      <c r="C7" s="93" t="str">
        <f>IF('Info + taal-langue'!$B$2="Nederlands",'NL+FR'!$A$297,'NL+FR'!$B$297)</f>
        <v>De werknemers kunnen ook een formeel verzoek tot psychosociale interventie indienen bij de preventieadviseur-psychosociale aspecten. De bedoeling van deze interventie bestaat erin om de werkgever te verzoeken om gepaste voorkomingsmaatregelen te nemen. De aanleiding van een dergelijk verzoek kan te maken hebben met risico’s van hoofdzakelijk collectieve aard (die meerdere werknemers aanbelangen) of van hoofdzakelijk individuele aard (het risico heeft alleen betrekking op de aanvrager). Naargelang van de aard van de vraag zijn er specifieke procedures van toepassing. 
Geweld op het werk wordt gedefinieerd als elke situatie waarbij een werknemer wordt bedreigd of wordt blootgesteld aan fysieke of psychische agressie bij de uitvoering van het werk. 
Pesterijen op het werk worden gedefinieerd als het geheel van onrechtmatige en herhaaldelijke gedragingen van welke aard ook, in of buiten de organisatie of de instelling, die zich meer bepaald uiten in gedragingen, woorden, intimidaties, daden, gebaren en eenzijdige geschriften die als bedoeling of als effect hebben dat de persoonlijkheid, de waardigheid of de fysieke of psychische integriteit van een werknemer (of van een andere persoon waarop de wet van toepassing is) tijdens de uitvoering van het werk aangetast wordt, zijn tewerkstelling in het gedrang komt of een intimiderende, vijandige, degenererende, vernederende of agressieve omgeving wordt gecreëerd.
Ongewenst seksueel gedrag op het werk wordt gedefinieerd als elke vorm van ongewenst verbaal, non-verbaal of lichamelijk gedrag met een seksuele connotatie dat, al dan niet bewust, het psychologisch evenwicht bedreigt of de arbeidsomstandigheden belast.
De contactgegevens van de preventieadviseur psychosociale aspecten moeten vermeld worden in het arbeidsreglement.</v>
      </c>
      <c r="D7" s="165"/>
    </row>
    <row r="8" spans="1:4" ht="285" x14ac:dyDescent="0.2">
      <c r="A8" s="82" t="str">
        <f>IF('Info + taal-langue'!$B$2="Nederlands",'NL+FR'!$A107,'NL+FR'!$B107)</f>
        <v>5. Mogelijk schokkende gebeurtenissen voorgevallen op de arbeidsplaats en maatregelen die in dit verband werden genomen</v>
      </c>
      <c r="B8" s="82" t="str">
        <f>IF('Info + taal-langue'!$B$2="Nederlands",'NL+FR'!$A$331,'NL+FR'!$B$331)</f>
        <v xml:space="preserve">1. Bij de personeelsdienst / HR of sociale dienst.
2. Bij de leden van de hiërarchische lijn of de werkgever.
3. Bij de preventieadviseur arbeidsarts. </v>
      </c>
      <c r="C8" s="93" t="str">
        <f>IF('Info + taal-langue'!$B$2="Nederlands",'NL+FR'!$A$298,'NL+FR'!$B$298)</f>
        <v>Een gebeurtenis kan potentieel traumatiserend zijn wanneer ze tot de dood of tot verwondingen kan leiden, of een bedreiging inhoudt voor de lichamelijke of psychische integriteit van de persoon die blootgesteld werd. Eveneens kan een dergelijke gebeurtenis bij iemand die slachtoffer of getuige was intense schrikreacties of gevoelens van afschuw of onmacht in de hand werken. Het gaat hier vaak om uitzonderlijke en/of negatieve gebeurtenissen van onvoorzienbare en oncontroleerbare aard.
Voorbeelden zijn een arbeidsongeval, een gewapende overval, een poging tot zelfdoding van een collega, fysieke agressie door een patiënt of ook wel psychologische agressie door een klant (zoals het dreigen met represailles).
Een schokkende gebeurtenis kan leiden tot een posttraumatisch stress-syndroom. De diagnose moet evenwel overgelaten worden aan een specialist (arts, psychiater, psycholoog…). Niet iedereen die blootgesteld werd aan een extreme gebeurtenis wordt daar per definitie door getraumatiseerd. Sommigen verwerken objectief vaststelbare afschuwelijke ervaringen zonder dat dit bij hen leidt tot klinische syndromen.</v>
      </c>
      <c r="D8" s="84"/>
    </row>
    <row r="9" spans="1:4" ht="114" x14ac:dyDescent="0.2">
      <c r="A9" s="82" t="str">
        <f>IF('Info + taal-langue'!$B$2="Nederlands",'NL+FR'!$A108,'NL+FR'!$B108)</f>
        <v>6. Emotionele incidenten</v>
      </c>
      <c r="B9" s="82" t="str">
        <f>IF('Info + taal-langue'!$B$2="Nederlands",'NL+FR'!$A$335,'NL+FR'!$B$335)</f>
        <v>1. Bij de leden van de hiërarchische lijn.
2. Bij de personeelsdienst / HR of sociale dienst.</v>
      </c>
      <c r="C9" s="82" t="str">
        <f>IF('Info + taal-langue'!$B$2="Nederlands",'NL+FR'!$A$300,'NL+FR'!$B$300)</f>
        <v>Emotionele incidenten verwijzen naar emotionele uitbarstingen, woede-uitbarstingen of huilbuien op de werkvloer.
Een dergelijke uitbarsting geeft op een bruuske manier aan dat de arbeidsomstandigheden niet meer te dragen zijn door een bepaald individu. Dit kan zich op uiteenlopende manieren manifesteren: door fysieke tekenen (zoals het trillen van de handen of duizeligheid) of mentale en emotionele symptomen (bv. een woede-aanval).</v>
      </c>
      <c r="D9" s="84"/>
    </row>
    <row r="10" spans="1:4" x14ac:dyDescent="0.2">
      <c r="A10" s="166" t="str">
        <f>IF('Info + taal-langue'!$B$2="Nederlands",'NL+FR'!$A109,'NL+FR'!$B109)</f>
        <v xml:space="preserve">7. Groepsconflicten </v>
      </c>
      <c r="B10" s="160" t="str">
        <f>IF('Info + taal-langue'!$B$2="Nederlands",'NL+FR'!$A$336,'NL+FR'!$B$336)</f>
        <v xml:space="preserve">1. Bij de leden van de hiërarchische lijn.
2. Bij de personeelsdienst / HR of sociale dienst.
3. Bij de vertrouwenspersoon of de interne / externe preventieadviseur psychosociale aspecten. 
</v>
      </c>
      <c r="C10" s="160" t="str">
        <f>IF('Info + taal-langue'!$B$2="Nederlands",'NL+FR'!$A$301,'NL+FR'!$B$301)</f>
        <v>Hier moeten in rekening gebracht worden conflicten binnen een bepaalde groep, tussen twee of meer personen onderling, tussen groepen werknemers maar ook tussen verschillende hiërarchische niveaus (bijvoorbeeld tussen een verantwoordelijke en zijn werknemerss). Alle vormen van conflict, groot en klein, kunnen hierbij in ogenschouw genomen worden.
Conflicten maken in iedere onderneming deel uit van de dagelijkse realiteit, hoewel ze niet altijd van problematische aard zijn. Ze kunnen de uitdrukking zijn van een gebrek aan overeenstemming dat snel kan opgelost worden tot ieders tevredenheid, maar kunnen eveneens escaleren tot veel schadelijkere en moeilijk onder controle te krijgen situaties.
Conflicten die kunnen leiden tot ernstige gezondheidsproblemen en een belangrijk disfunctioneren van de betrokkenen worden ook hyperconflicten genoemd. Deze doorgedreven conflicten hebben een negatieve impact op het cognitief, affectief en gedragsmatig functioneren, en worden gekenmerkt door fenomenen als de opdeling van het personeel in meerdere kampen en het stigmatiseren van individuen.</v>
      </c>
      <c r="D10" s="164" t="str">
        <f>IF('Info + taal-langue'!$B$2="Nederlands",'NL+FR'!$A$302,'NL+FR'!$B$302)</f>
        <v>Brochure van FOD WASO
“Van meningsverschil tot hyperconflict: Gids voor wie beroepsmatig tussenkomt en geconfronteerd wordt met conflicten en grensoverschrijdend gedrag op het werk”.</v>
      </c>
    </row>
    <row r="11" spans="1:4" ht="51.95" customHeight="1" x14ac:dyDescent="0.2">
      <c r="A11" s="167"/>
      <c r="B11" s="161"/>
      <c r="C11" s="161"/>
      <c r="D11" s="165"/>
    </row>
    <row r="12" spans="1:4" ht="115.7" customHeight="1" x14ac:dyDescent="0.2">
      <c r="A12" s="82" t="str">
        <f>IF('Info + taal-langue'!$B$2="Nederlands",'NL+FR'!$A110,'NL+FR'!$B110)</f>
        <v>8. Ongewenst gedrag door derden</v>
      </c>
      <c r="B12" s="83" t="str">
        <f>IF('Info + taal-langue'!$B$2="Nederlands",'NL+FR'!$A$337,'NL+FR'!$B$337)</f>
        <v xml:space="preserve">In het “Register feiten door derden”, bijgehouden door de vertrouwenspersoon of de interne preventieadviseur van de Interne Dienst voor Preventie en Bescherming. </v>
      </c>
      <c r="C12" s="82" t="str">
        <f>IF('Info + taal-langue'!$B$2="Nederlands",'NL+FR'!$A$304,'NL+FR'!$B$304)</f>
        <v>Hier gaat het over feiten waarbij een werknemer, ingevolge de uitvoering van het werk, verbaal of fysiek wordt bedreigd of aangevallen door personen die niet behoren tot het personeel van de onderneming (klant, gebruiker, bezoekers, patiënt, leerling, ouder van een leerling, student…).
Ook pesten of ongewenste seksuele intimiteiten, uitgaande van een persoon die niet behoort tot het personeel van de onderneming en gericht op een werknemer, horen hiertoe.</v>
      </c>
      <c r="D12" s="84"/>
    </row>
    <row r="13" spans="1:4" ht="42.75" x14ac:dyDescent="0.2">
      <c r="A13" s="166" t="str">
        <f>IF('Info + taal-langue'!$B$2="Nederlands",'NL+FR'!$A111,'NL+FR'!$B111)</f>
        <v>9. Musculoskeletale aandoeningen (MSA: rugpijn, tendinitis, …)</v>
      </c>
      <c r="B13" s="160" t="str">
        <f>IF('Info + taal-langue'!$B$2="Nederlands",'NL+FR'!$A$338,'NL+FR'!$B$338)</f>
        <v xml:space="preserve">1. Bij de interne preventieadviseur (veiligheid) van de Interne Dienst voor Preventie en Bescherming. 
2. Bij de leden van de hiërarchische lijn en/of de personeelsdienst / HR of sociale dienst.
3. Bij de preventieadviseur arbeidsarts. 
4. Bij de preventieadiviseur ergonoom. </v>
      </c>
      <c r="C13" s="160" t="str">
        <f>IF('Info + taal-langue'!$B$2="Nederlands",'NL+FR'!$A$306,'NL+FR'!$B$306)</f>
        <v>Werkgebonden musculoskeletale aandoeningen (MSA) zijn een verzamelnaam voor aandoeningen van de musculoskeletale lichaamsstructuren (spieren, gewrichten, pezen, ligamenten en zenuwen). Zij kunnen de bovenste en onderste ledematen aantasten maar ook de rug en de nek. Zij zijn het gevolg van een combinatie van biomechanische, omgevings-, psychosociale, organisatorische en persoonlijke factoren.
Deze symptomen zijn te wijten aan de “overbelasting” van bepaalde lichaamsdelen.
MSA veroorzaken pijn en spanningen die het beroeps- en persoonlijke leven van de werknemer sterk kunnen beïnvloeden. Wanneer te lang wordt gewacht met ingrijpen, worden de aandoening erger en wordt de beweeglijkheid sterk beperkt. Na verloop van tijd kunnen deze letsels onomkeerbaar worden.
Beroepsgebonden MSA worden traditioneel geassocieerd met het manueel hanteren van lasten (met inbegrip van het duwen en trekken), en ook het verplaatsen van personen in een zorginstelling, het onderhevig zijn aan trillingen, ongunstige lichaamshoudingen (ook tijdens administratieve bezigheden) en kort-cyclisch werk (zoals inpakarbeid).
Voorbeelden zijn: rugpijn, tendinitissen,…
Deze gegevens zijn gevoelig en dienen op een anonieme manier behandeld te worden.</v>
      </c>
      <c r="D13" s="100" t="str">
        <f>IF('Info + taal-langue'!$B$2="Nederlands",'NL+FR'!$A$308,'NL+FR'!$B$308)</f>
        <v>Zie de brochure van FOD WASO over de voorkoming van musculoskeletale aandoeningen, eveneens de 
websites.</v>
      </c>
    </row>
    <row r="14" spans="1:4" ht="324.60000000000002" customHeight="1" x14ac:dyDescent="0.2">
      <c r="A14" s="167"/>
      <c r="B14" s="161"/>
      <c r="C14" s="161"/>
      <c r="D14" s="101" t="s">
        <v>728</v>
      </c>
    </row>
    <row r="15" spans="1:4" ht="409.5" x14ac:dyDescent="0.2">
      <c r="A15" s="82" t="str">
        <f>IF('Info + taal-langue'!$B$2="Nederlands",'NL+FR'!$A131,'NL+FR'!$B131)</f>
        <v>10. Respect voor diversiteit in de onderneming</v>
      </c>
      <c r="B15" s="82" t="str">
        <f>IF('Info + taal-langue'!$B$2="Nederlands",'NL+FR'!$A$339,'NL+FR'!$B$339)</f>
        <v>1. Bij de personeelsdienst / HR of sociale dienst.
2. Bij de vertrouwenspersoon of de interne / externe preventieadviseur psychosociale aspecten.
3. Bij de leden van de hiërarchische lijn.</v>
      </c>
      <c r="C15" s="82" t="str">
        <f>IF('Info + taal-langue'!$B$2="Nederlands",'NL+FR'!$A$310,'NL+FR'!$B$310)</f>
        <v>Deze indicator peilt naar de uitvoering van een beleid inzake diversiteit en non-discriminatie  in de onderneming. Discriminatie kan betrekking hebben op leeftijd, burgerlijke staat, geboorte, vermogen, geloof of levensbeschouwing, politieke overtuiging, syndicale overtuiging, taal, huidige of toekomstige gezondheidstoestand, een beperking, een fysieke of genetische eigenschap, sociale afkomst, nationaliteit, zogenaamd ras, huidskleur, afkomst, nationale of etnische afstamming, geslacht, seksuele geaardheid, genderexpressie en genderidentiteit.
Er is sprake van rechtstreekse discriminatie wanneer het onderscheid dat gemaakt wordt op basis van een beschermd criterium (is één van  de hierbovenvermelde citeria) voor gevolg heeft dat, in een gelijkaardige situatie, één bepaald persoon ongunstiger wordt behandeld dan iemand anders, en waarbij er hiervoor geen enkele rechtvaardiging kan gegeven worden. Het kan hier bijvoorbeeld gaan om de weigering iemand aan te werven op basis van zijn land van oorsprong of om reden van zijn seksuele geaardheid.
Er is sprake van onrechtstreekse discriminatie wanneer een schikking, norm of handelswijze die ogenschijnlijk neutraal is, op basis waarvan een indirect onderscheid wordt gebaseerd, niet objectief kan worden gerechtvaardigd door een legitiem doel en de middelen om dit doel te realiseren niet geschikt en nodig zijn. De antidiscriminatiewet voorziet bijvoorbeeld dat het niet voorzien van redelijke aanpassingen voor personen met een beperking een indirecte vorm van discriminatie is.
Gelijke behandeling is een basisprincipe en de uiteindelijke bedoeling van de reglementering die discriminatie wil beteugelen (algemene wet, “antiracisme”wet, “antidiscriminatie”wet en “gender”wet).
Deze gegevens zijn gevoelig en dienen op een anonieme manier behandeld te worden.</v>
      </c>
      <c r="D15" s="102" t="s">
        <v>615</v>
      </c>
    </row>
    <row r="16" spans="1:4" ht="85.5" x14ac:dyDescent="0.2">
      <c r="A16" s="166" t="str">
        <f>IF('Info + taal-langue'!$B$2="Nederlands",'NL+FR'!$A132,'NL+FR'!$B132)</f>
        <v>11. Functioneringsproblemen ten gevolge van middelengebruik op de werkvloer en maatregelen die in dit verband werden genomen</v>
      </c>
      <c r="B16" s="160" t="str">
        <f>IF('Info + taal-langue'!$B$2="Nederlands",'NL+FR'!$A$340,'NL+FR'!$B$340)</f>
        <v xml:space="preserve">1. Bij de interne preventieadviseur (veiligheid) van de Interne Dienst voor Preventie en Bescherming. 
2. Bij de personeelsdienst / HR of sociale dienst.
3. Bij de leden van de hiërarchische lijn of de werkgever.
4. Bij de interne / externe preventieadviseur psychosociale aspecten en preventieadviseur arbeidsarts. </v>
      </c>
      <c r="C16" s="160" t="str">
        <f>IF('Info + taal-langue'!$B$2="Nederlands",'NL+FR'!$A$313,'NL+FR'!$B$313)</f>
        <v>Hier moeten gedragingen in rekening gebracht worden die verband houden met gebruik van psychoactieve stoffen (alcohol, cannabis, amfetamines of andere drugs, psychoactieve medicamenten zoals slaap- of kalmeringsmiddelen, antidepressiva en pijnstillers), op voorwaarde dat het gebruik ervan negatieve gevolgen heeft voor de prestaties en de veiligheid op het werk. Dit disfunctioneren op de arbeidsplek kan zich op meerdere niveaus uiten: psychomotorische vaardigheden, cognitieve functies, stemmingswisselingen, het gedrag tegenover en de relaties met anderen.
Voorbeelden van disfunctioneren zijn: fouten bij het besturen van een werfmachine, afname van de waakzaamheid van een operator in een controlekamer, een dispuut tussen collega’s na een lunchvergadering waar alcohol geserveerd werd.
Onder dit Knipperlicht kan ook een internetverslaving vallen, in de mate waarin dit tot problemen leidt bij de beroepsuitoefening.
Met betrekking tot het gebruik van alcohol en drugs op het werk is er een reglementair kader in werking: de wetgeving betreffende het welzijn (publieke en private sector) en de collectieve arbeidsovereenkomst CAO nr. 100 (uitsluitend van toepassing op de private sector). Op grond van de CAO 100 zijn ondernemingen uit de private sector ertoe verplicht om in hun arbeidsreglement een clausule op te nemen met betrekking tot een preventief beleid inzake alcohol en drugs.
Deze gegevens zijn gevoelig en dienen op een anonieme manier behandeld te worden.</v>
      </c>
      <c r="D16" s="82" t="str">
        <f>IF('Info + taal-langue'!$B$2="Nederlands",'NL+FR'!$A$314,'NL+FR'!$B$314)</f>
        <v>Brochure FOD WASO: “Alcohol en andere drugs: handleiding voor een preventiebeleid op het werk – Psychosociale risico’s”.
De Nationale Arbeidsraad heeft een brochure omtrent CAO 100 gepubliceerd die kan teruggevonden worden op
de website.</v>
      </c>
    </row>
    <row r="17" spans="1:4" ht="262.7" customHeight="1" x14ac:dyDescent="0.2">
      <c r="A17" s="167"/>
      <c r="B17" s="161"/>
      <c r="C17" s="161"/>
      <c r="D17" s="102" t="s">
        <v>729</v>
      </c>
    </row>
    <row r="18" spans="1:4" ht="106.7" customHeight="1" x14ac:dyDescent="0.2">
      <c r="A18" s="82" t="str">
        <f>IF('Info + taal-langue'!$B$2="Nederlands",'NL+FR'!$A133,'NL+FR'!$B133)</f>
        <v>12. Functioneren van de preventiedienst of van de persoon/personen met een opdracht op het vlak van de werkgebonden 
psychosociale risico’s</v>
      </c>
      <c r="B18" s="82" t="str">
        <f>IF('Info + taal-langue'!$B$2="Nederlands",'NL+FR'!$A$341,'NL+FR'!$B$341)</f>
        <v>1. Bij de werkgever. 
2. Bij de interne preventieadviseur (veiligheid) van de Interne Dienst voor Preventie en Bescherming.
3. Bij de personeelsdienst / HR of sociale dienst. 
4. Bij de vertrouwenspersoon of de interne / externe preventieadviseur psychosociale aspecten</v>
      </c>
      <c r="C18" s="82" t="str">
        <f>IF('Info + taal-langue'!$B$2="Nederlands",'NL+FR'!$A$316,'NL+FR'!$B$316)</f>
        <v>Een belangrijke voorwaarde voor het welslagen van de preventie van psychosociale risico’s op de arbeidsplek bestaat in het feit dat er een bepaald persoon (een kaderlid, de interne preventieadviseur, de arbeidsarts…) of een bepaalde dienst (de IDPBW, de personeelsdienst, de sociale dienst) de problematiek naar zich toe trekt en acties op de lange termijn aanstuurt.</v>
      </c>
      <c r="D18" s="84"/>
    </row>
    <row r="19" spans="1:4" ht="148.35" customHeight="1" x14ac:dyDescent="0.2">
      <c r="A19" s="82" t="str">
        <f>IF('Info + taal-langue'!$B$2="Nederlands",'NL+FR'!$A134,'NL+FR'!$B134)</f>
        <v>13. Sociaal overleg rond de psychosociale risico’s</v>
      </c>
      <c r="B19" s="82" t="str">
        <f>IF('Info + taal-langue'!$B$2="Nederlands",'NL+FR'!$A$342,'NL+FR'!$B$342)</f>
        <v>1. Bij de leden van de vakbond, de Ondernemingsraad en/of het Comité voor Preventie en Bescherming op het Werk.
2. Bij de werknemers zelf en bij de werkgever.</v>
      </c>
      <c r="C19" s="82" t="str">
        <f>IF('Info + taal-langue'!$B$2="Nederlands",'NL+FR'!$A$317,'NL+FR'!$B$317)</f>
        <v>Een participatieve aanpak is essentieel indien de onderneming met succes de psychosociale risico’s wil aanpakken. Ook de Belgische reglementering is hierin formeel: alle aspecten behorende tot het welzijn op de werkplaats moeten het voorwerp uitmaken van het sociaal overleg tussen werkgever en werknemer. Dit vertaalt zich veelal in het sociaal overleg in de schoot van het Comité voor Preventie en Bescherming op het Werk en/of de Ondernemingsraad (OR). Maar ook in kleinere ondernemingen zonder deze gevestigde overlegorganen is overleg tussen werkgever en werknemer belangrijk: dit kan dan gebeuren tijdens werkoverleg-vergaderingen of andere bijeenkomsten waar werknemers en verantwoordelijken van de directie aanwezig zijn.</v>
      </c>
      <c r="D19" s="84"/>
    </row>
    <row r="20" spans="1:4" ht="163.69999999999999" customHeight="1" x14ac:dyDescent="0.2">
      <c r="A20" s="82" t="str">
        <f>IF('Info + taal-langue'!$B$2="Nederlands",'NL+FR'!$A135,'NL+FR'!$B135)</f>
        <v>14. Opleidingen en sensibiliserende acties met betrekking tot de psychosociale risico’s</v>
      </c>
      <c r="B20" s="82" t="str">
        <f>IF('Info + taal-langue'!$B$2="Nederlands",'NL+FR'!$A$343,'NL+FR'!$B$343)</f>
        <v xml:space="preserve">1. Bij de interne preventieadviseur (veiligheid) van de Interne Dienst voor Preventie en Bescherming. 
2. Bij de personeelsdienst / HR of sociale dienst.
3. Bij de interne / externe preventieadviseur psychosociale aspecten.
4. Bij de werknemers en de leden van de hiërarchische lijn zelf.  </v>
      </c>
      <c r="C20" s="82" t="str">
        <f>IF('Info + taal-langue'!$B$2="Nederlands",'NL+FR'!$A$318,'NL+FR'!$B$318)</f>
        <v>Succesvolle interventies ter bestrijding van de psychosociale risico’s in de onderneming zijn vaak een evenwichtige mengeling tussen enerzijds structurele benaderingen (bv. een aanpassing van de arbeidsomstandigheden of van de arbeidsorganisatie) en acties die zich rechtstreeks richten tot de werknemers. Deze laatste nemen vaak de vorm aan van opleidingssessies en sensibiliserende acties.
Bij dit knipperlicht worden enerzijds de opleidingen- en sensibiliseringsacties bestemd voor leidinggevenden (bv. over het herkennen van stress-signalen en symptomen van burn-out) en anderzijds deze bestemd voor de werknemers (bv. het aanleren van ontspanningsoefeningen of het leren omgaan met agressieve klanten) in rekening gebracht.</v>
      </c>
      <c r="D20" s="84"/>
    </row>
    <row r="21" spans="1:4" ht="144" customHeight="1" x14ac:dyDescent="0.2">
      <c r="A21" s="82" t="str">
        <f>IF('Info + taal-langue'!$B$2="Nederlands",'NL+FR'!$A136,'NL+FR'!$B136)</f>
        <v>15. Bestaan van een actieplan ter bestrijding van de psychosociale risico’s</v>
      </c>
      <c r="B21" s="82" t="str">
        <f>IF('Info + taal-langue'!$B$2="Nederlands",'NL+FR'!$A$344,'NL+FR'!$B$344)</f>
        <v>1. Bij de interne preventieadviseur (veiligheid) van de Interne Dienst voor Preventie en Bescherming. 
2. Bij de interne / externe preventieadviseur psychosociale aspecten.</v>
      </c>
      <c r="C21" s="82" t="str">
        <f>IF('Info + taal-langue'!$B$2="Nederlands",'NL+FR'!$A$319,'NL+FR'!$B$319)</f>
        <v>Hier moet nagegaan worden in welke mate er sprake is van een globaal preventieplan (een strategisch document waarin de lange-termijndoelstellingen inzake het welzijn op het werk worden vastgelegd) en of er een jaarlijks actieplan (dat ter advisering aan het CPBW wordt voorgelegd) met betrekking tot de psychosociale risico’s voorhanden is en de acties die hierin vervat staan daadwerkelijk worden uitgevoerd en opgevolgd.
Voor kleinere ondernemingen moet er voor gezorgd worden dat er een document aanwezig is (eventueel een verslag van een vergadering) dat weergeeft welke verschillende interventies gepland werden en op welke termijn.</v>
      </c>
      <c r="D21" s="84"/>
    </row>
  </sheetData>
  <mergeCells count="16">
    <mergeCell ref="A16:A17"/>
    <mergeCell ref="B16:B17"/>
    <mergeCell ref="C16:C17"/>
    <mergeCell ref="D10:D11"/>
    <mergeCell ref="A10:A11"/>
    <mergeCell ref="B10:B11"/>
    <mergeCell ref="C10:C11"/>
    <mergeCell ref="A13:A14"/>
    <mergeCell ref="B13:B14"/>
    <mergeCell ref="C13:C14"/>
    <mergeCell ref="B3:B4"/>
    <mergeCell ref="A3:A4"/>
    <mergeCell ref="D3:D4"/>
    <mergeCell ref="B6:B7"/>
    <mergeCell ref="A6:A7"/>
    <mergeCell ref="D6:D7"/>
  </mergeCells>
  <printOptions gridLines="1"/>
  <pageMargins left="0.74803149606299213" right="0.74803149606299213" top="0.98425196850393704" bottom="0.98425196850393704" header="0.51181102362204722" footer="0.51181102362204722"/>
  <pageSetup paperSize="8" scale="88" fitToHeight="0" orientation="landscape"/>
  <headerFooter>
    <oddFooter>&amp;L&amp;P&amp;C&amp;D&amp;R&amp;F: &amp;A</oddFooter>
  </headerFooter>
  <extLst>
    <ext xmlns:mx="http://schemas.microsoft.com/office/mac/excel/2008/main" uri="{64002731-A6B0-56B0-2670-7721B7C09600}">
      <mx:PLV Mode="0" OnePage="0" WScale="0"/>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P17"/>
  <sheetViews>
    <sheetView topLeftCell="A58" workbookViewId="0">
      <selection activeCell="I3" sqref="I3"/>
    </sheetView>
  </sheetViews>
  <sheetFormatPr defaultColWidth="11.5703125" defaultRowHeight="15" x14ac:dyDescent="0.25"/>
  <cols>
    <col min="1" max="1" width="23.140625" customWidth="1"/>
    <col min="5" max="5" width="10.85546875" hidden="1" customWidth="1"/>
    <col min="6" max="6" width="10.140625" hidden="1" customWidth="1"/>
    <col min="7" max="9" width="10.85546875" style="39" hidden="1" customWidth="1"/>
    <col min="10" max="10" width="10.140625" style="39" hidden="1" customWidth="1"/>
    <col min="11" max="13" width="10.85546875" style="39" hidden="1" customWidth="1"/>
    <col min="14" max="14" width="10.140625" style="39" hidden="1" customWidth="1"/>
    <col min="15" max="16" width="10.85546875" style="39" hidden="1" customWidth="1"/>
  </cols>
  <sheetData>
    <row r="1" spans="1:16" ht="36" customHeight="1" thickBot="1" x14ac:dyDescent="0.3">
      <c r="A1" s="18"/>
      <c r="B1" s="19">
        <f>'Groups - Years'!D2</f>
        <v>2020</v>
      </c>
      <c r="C1" s="19">
        <f>'Groups - Years'!D3</f>
        <v>2021</v>
      </c>
      <c r="D1" s="19">
        <f>'Groups - Years'!D4</f>
        <v>2022</v>
      </c>
      <c r="E1" s="19" t="str">
        <f>'Groups - Years'!D5</f>
        <v>D</v>
      </c>
      <c r="F1" s="19" t="str">
        <f>'Groups - Years'!D6</f>
        <v>E</v>
      </c>
      <c r="G1" s="19" t="str">
        <f>'Groups - Years'!D7</f>
        <v>F</v>
      </c>
      <c r="H1" s="19" t="str">
        <f>'Groups - Years'!D8</f>
        <v>G</v>
      </c>
      <c r="I1" s="19" t="str">
        <f>'Groups - Years'!D9</f>
        <v>H</v>
      </c>
      <c r="J1" s="19" t="str">
        <f>'Groups - Years'!D10</f>
        <v>I</v>
      </c>
      <c r="K1" s="19" t="str">
        <f>'Groups - Years'!D11</f>
        <v>J</v>
      </c>
      <c r="L1" s="19" t="str">
        <f>'Groups - Years'!D12</f>
        <v>K</v>
      </c>
      <c r="M1" s="19" t="str">
        <f>'Groups - Years'!D13</f>
        <v>L</v>
      </c>
      <c r="N1" s="19" t="str">
        <f>'Groups - Years'!D14</f>
        <v>M</v>
      </c>
      <c r="O1" s="19" t="str">
        <f>'Groups - Years'!D15</f>
        <v>N</v>
      </c>
      <c r="P1" s="19" t="str">
        <f>'Groups - Years'!D16</f>
        <v>O</v>
      </c>
    </row>
    <row r="2" spans="1:16" ht="36" customHeight="1" thickBot="1" x14ac:dyDescent="0.3">
      <c r="A2" s="14" t="str">
        <f>IF('Info + taal-langue'!$B$2="Nederlands",'NL+FR'!$A$103,'NL+FR'!$B$103)</f>
        <v>1. Arbeidsongevallen</v>
      </c>
      <c r="B2" s="78">
        <f>'2020'!G4</f>
        <v>0</v>
      </c>
      <c r="C2" s="78">
        <f>'2021'!G4</f>
        <v>0</v>
      </c>
      <c r="D2" s="78">
        <f>'2022'!G4</f>
        <v>0</v>
      </c>
      <c r="E2" s="78">
        <f>D!G4</f>
        <v>0</v>
      </c>
      <c r="F2" s="78">
        <f>E!G4</f>
        <v>0</v>
      </c>
      <c r="G2" s="78">
        <f>F!G4</f>
        <v>0</v>
      </c>
      <c r="H2" s="78">
        <f>G!G4</f>
        <v>0</v>
      </c>
      <c r="I2" s="78">
        <f>H!G4</f>
        <v>0</v>
      </c>
      <c r="J2" s="78">
        <f>I!G4</f>
        <v>0</v>
      </c>
      <c r="K2" s="78">
        <f>J!G4</f>
        <v>0</v>
      </c>
      <c r="L2" s="78">
        <f>K!G4</f>
        <v>0</v>
      </c>
      <c r="M2" s="78">
        <f>L!G4</f>
        <v>0</v>
      </c>
      <c r="N2" s="78">
        <f>M!G4</f>
        <v>0</v>
      </c>
      <c r="O2" s="78">
        <f>N!G4</f>
        <v>0</v>
      </c>
      <c r="P2" s="78">
        <f>O!G4</f>
        <v>0</v>
      </c>
    </row>
    <row r="3" spans="1:16" ht="36.950000000000003" customHeight="1" thickBot="1" x14ac:dyDescent="0.3">
      <c r="A3" s="13" t="str">
        <f>PROPER(IF('Info + taal-langue'!$B$2="Nederlands",'NL+FR'!$A$129,'NL+FR'!$B$129))</f>
        <v>2. Absenteïsme</v>
      </c>
      <c r="B3" s="13">
        <f>'2020'!G12</f>
        <v>0</v>
      </c>
      <c r="C3" s="13">
        <f>'2021'!G12</f>
        <v>0</v>
      </c>
      <c r="D3" s="13">
        <f>'2022'!G12</f>
        <v>0</v>
      </c>
      <c r="E3" s="13">
        <f>D!G12</f>
        <v>0</v>
      </c>
      <c r="F3" s="13">
        <f>E!G12</f>
        <v>0</v>
      </c>
      <c r="G3" s="38">
        <f>F!G12</f>
        <v>0</v>
      </c>
      <c r="H3" s="38">
        <f>G!G12</f>
        <v>0</v>
      </c>
      <c r="I3" s="38">
        <f>H!G12</f>
        <v>0</v>
      </c>
      <c r="J3" s="38">
        <f>I!G12</f>
        <v>0</v>
      </c>
      <c r="K3" s="38">
        <f>J!G12</f>
        <v>0</v>
      </c>
      <c r="L3" s="38">
        <f>K!G12</f>
        <v>0</v>
      </c>
      <c r="M3" s="38">
        <f>L!G12</f>
        <v>0</v>
      </c>
      <c r="N3" s="38">
        <f>M!G12</f>
        <v>0</v>
      </c>
      <c r="O3" s="38">
        <f>N!G12</f>
        <v>0</v>
      </c>
      <c r="P3" s="38">
        <f>O!G12</f>
        <v>0</v>
      </c>
    </row>
    <row r="4" spans="1:16" ht="36.950000000000003" customHeight="1" thickBot="1" x14ac:dyDescent="0.3">
      <c r="A4" s="13" t="str">
        <f>IF('Info + taal-langue'!$B$2="Nederlands",'NL+FR'!$A$272,'NL+FR'!$B$272)</f>
        <v>3. Personeelsverloop</v>
      </c>
      <c r="B4" s="13">
        <f>'2020'!G24</f>
        <v>0</v>
      </c>
      <c r="C4" s="13">
        <f>'2021'!G24</f>
        <v>0</v>
      </c>
      <c r="D4" s="13">
        <f>'2022'!G24</f>
        <v>0</v>
      </c>
      <c r="E4" s="13">
        <f>D!G24</f>
        <v>0</v>
      </c>
      <c r="F4" s="13">
        <f>E!G24</f>
        <v>0</v>
      </c>
      <c r="G4" s="38">
        <f>F!G24</f>
        <v>0</v>
      </c>
      <c r="H4" s="38">
        <f>G!G24</f>
        <v>0</v>
      </c>
      <c r="I4" s="38">
        <f>H!G24</f>
        <v>0</v>
      </c>
      <c r="J4" s="38">
        <f>I!G24</f>
        <v>0</v>
      </c>
      <c r="K4" s="38">
        <f>J!G24</f>
        <v>0</v>
      </c>
      <c r="L4" s="38">
        <f>K!G24</f>
        <v>0</v>
      </c>
      <c r="M4" s="38">
        <f>L!G24</f>
        <v>0</v>
      </c>
      <c r="N4" s="38">
        <f>M!G24</f>
        <v>0</v>
      </c>
      <c r="O4" s="38">
        <f>N!G24</f>
        <v>0</v>
      </c>
      <c r="P4" s="38">
        <f>O!G24</f>
        <v>0</v>
      </c>
    </row>
    <row r="5" spans="1:16" ht="36.950000000000003" customHeight="1" thickBot="1" x14ac:dyDescent="0.3">
      <c r="A5" s="13" t="str">
        <f>PROPER(IF('Info + taal-langue'!$B$2="Nederlands",'NL+FR'!$A$69,'NL+FR'!$B$69))</f>
        <v>4. Psychosociale Verzoeken</v>
      </c>
      <c r="B5" s="13">
        <f>'2020'!$G$32</f>
        <v>0</v>
      </c>
      <c r="C5" s="13">
        <f>'2021'!$G$32</f>
        <v>0</v>
      </c>
      <c r="D5" s="13">
        <f>'2022'!$G$32</f>
        <v>0</v>
      </c>
      <c r="E5" s="13">
        <f>D!$G$32</f>
        <v>0</v>
      </c>
      <c r="F5" s="13">
        <f>E!$G$32</f>
        <v>0</v>
      </c>
      <c r="G5" s="13">
        <f>F!$G$32</f>
        <v>0</v>
      </c>
      <c r="H5" s="13">
        <f>G!$G$32</f>
        <v>0</v>
      </c>
      <c r="I5" s="13">
        <f>H!$G$32</f>
        <v>0</v>
      </c>
      <c r="J5" s="13">
        <f>I!$G$32</f>
        <v>0</v>
      </c>
      <c r="K5" s="13">
        <f>J!$G$32</f>
        <v>0</v>
      </c>
      <c r="L5" s="13">
        <f>K!$G$32</f>
        <v>0</v>
      </c>
      <c r="M5" s="13">
        <f>L!$G$32</f>
        <v>0</v>
      </c>
      <c r="N5" s="13">
        <f>M!$G$32</f>
        <v>0</v>
      </c>
      <c r="O5" s="13">
        <f>N!$G$32</f>
        <v>0</v>
      </c>
      <c r="P5" s="13">
        <f>O!$G$32</f>
        <v>0</v>
      </c>
    </row>
    <row r="6" spans="1:16" ht="36.950000000000003" customHeight="1" thickBot="1" x14ac:dyDescent="0.3">
      <c r="A6" s="13" t="str">
        <f>PROPER(IF('Info + taal-langue'!$B$2="Nederlands",'NL+FR'!$A$72,'NL+FR'!$B$72))</f>
        <v>5. Schokkende Gebeurtenissen</v>
      </c>
      <c r="B6" s="13">
        <f>'2020'!$G$48</f>
        <v>0</v>
      </c>
      <c r="C6" s="13">
        <f>'2021'!$G$48</f>
        <v>0</v>
      </c>
      <c r="D6" s="13">
        <f>'2022'!$G$48</f>
        <v>0</v>
      </c>
      <c r="E6" s="13">
        <f>D!$G$48</f>
        <v>0</v>
      </c>
      <c r="F6" s="13">
        <f>E!$G$48</f>
        <v>0</v>
      </c>
      <c r="G6" s="13">
        <f>F!$G$48</f>
        <v>0</v>
      </c>
      <c r="H6" s="13">
        <f>G!$G$48</f>
        <v>0</v>
      </c>
      <c r="I6" s="13">
        <f>H!$G$48</f>
        <v>0</v>
      </c>
      <c r="J6" s="13">
        <f>I!$G$48</f>
        <v>0</v>
      </c>
      <c r="K6" s="13">
        <f>J!$G$48</f>
        <v>0</v>
      </c>
      <c r="L6" s="13">
        <f>K!$G$48</f>
        <v>0</v>
      </c>
      <c r="M6" s="13">
        <f>L!$G$48</f>
        <v>0</v>
      </c>
      <c r="N6" s="13">
        <f>M!$G$48</f>
        <v>0</v>
      </c>
      <c r="O6" s="13">
        <f>N!$G$48</f>
        <v>0</v>
      </c>
      <c r="P6" s="13">
        <f>O!$G$48</f>
        <v>0</v>
      </c>
    </row>
    <row r="7" spans="1:16" ht="36.950000000000003" customHeight="1" thickBot="1" x14ac:dyDescent="0.3">
      <c r="A7" s="13" t="str">
        <f>(IF('Info + taal-langue'!$B$2="Nederlands",'NL+FR'!$A$108,'NL+FR'!$B$108))</f>
        <v>6. Emotionele incidenten</v>
      </c>
      <c r="B7" s="13">
        <f>'2020'!$G$52</f>
        <v>0</v>
      </c>
      <c r="C7" s="13">
        <f>'2021'!$G$52</f>
        <v>0</v>
      </c>
      <c r="D7" s="13">
        <f>'2022'!$G$52</f>
        <v>0</v>
      </c>
      <c r="E7" s="13">
        <f>D!$G$52</f>
        <v>0</v>
      </c>
      <c r="F7" s="13">
        <f>E!$G$52</f>
        <v>0</v>
      </c>
      <c r="G7" s="13">
        <f>F!$G$52</f>
        <v>0</v>
      </c>
      <c r="H7" s="13">
        <f>G!$G$52</f>
        <v>0</v>
      </c>
      <c r="I7" s="13">
        <f>H!$G$52</f>
        <v>0</v>
      </c>
      <c r="J7" s="13">
        <f>I!$G$52</f>
        <v>0</v>
      </c>
      <c r="K7" s="13">
        <f>J!$G$52</f>
        <v>0</v>
      </c>
      <c r="L7" s="13">
        <f>K!$G$52</f>
        <v>0</v>
      </c>
      <c r="M7" s="13">
        <f>L!$G$52</f>
        <v>0</v>
      </c>
      <c r="N7" s="13">
        <f>M!$G$52</f>
        <v>0</v>
      </c>
      <c r="O7" s="13">
        <f>N!$G$52</f>
        <v>0</v>
      </c>
      <c r="P7" s="13">
        <f>O!$G$52</f>
        <v>0</v>
      </c>
    </row>
    <row r="8" spans="1:16" ht="36.950000000000003" customHeight="1" thickBot="1" x14ac:dyDescent="0.3">
      <c r="A8" s="13" t="str">
        <f>(IF('Info + taal-langue'!$B$2="Nederlands",'NL+FR'!$A$109,'NL+FR'!$B$109))</f>
        <v xml:space="preserve">7. Groepsconflicten </v>
      </c>
      <c r="B8" s="15">
        <f>'2020'!$G$57</f>
        <v>0</v>
      </c>
      <c r="C8" s="15">
        <f>'2021'!$G$57</f>
        <v>0</v>
      </c>
      <c r="D8" s="15">
        <f>'2022'!$G$57</f>
        <v>0</v>
      </c>
      <c r="E8" s="15">
        <f>D!$G$57</f>
        <v>0</v>
      </c>
      <c r="F8" s="15">
        <f>E!$G$57</f>
        <v>0</v>
      </c>
      <c r="G8" s="15">
        <f>F!$G$57</f>
        <v>0</v>
      </c>
      <c r="H8" s="15">
        <f>G!$G$57</f>
        <v>0</v>
      </c>
      <c r="I8" s="15">
        <f>H!$G$57</f>
        <v>0</v>
      </c>
      <c r="J8" s="15">
        <f>I!$G$57</f>
        <v>0</v>
      </c>
      <c r="K8" s="15">
        <f>J!$G$57</f>
        <v>0</v>
      </c>
      <c r="L8" s="15">
        <f>K!$G$57</f>
        <v>0</v>
      </c>
      <c r="M8" s="15">
        <f>L!$G$57</f>
        <v>0</v>
      </c>
      <c r="N8" s="15">
        <f>M!$G$57</f>
        <v>0</v>
      </c>
      <c r="O8" s="15">
        <f>N!$G$57</f>
        <v>0</v>
      </c>
      <c r="P8" s="15">
        <f>O!$G$57</f>
        <v>0</v>
      </c>
    </row>
    <row r="9" spans="1:16" ht="36.950000000000003" customHeight="1" thickBot="1" x14ac:dyDescent="0.3">
      <c r="A9" s="13" t="str">
        <f>PROPER(IF('Info + taal-langue'!$B$2="Nederlands",'NL+FR'!$A$110,'NL+FR'!$B$110))</f>
        <v>8. Ongewenst Gedrag Door Derden</v>
      </c>
      <c r="B9" s="13">
        <f>'2020'!$G$66</f>
        <v>0</v>
      </c>
      <c r="C9" s="13">
        <f>'2021'!$G$66</f>
        <v>0</v>
      </c>
      <c r="D9" s="13">
        <f>'2022'!$G$66</f>
        <v>0</v>
      </c>
      <c r="E9" s="13">
        <f>D!$G$66</f>
        <v>0</v>
      </c>
      <c r="F9" s="13">
        <f>E!$G$66</f>
        <v>0</v>
      </c>
      <c r="G9" s="13">
        <f>F!$G$66</f>
        <v>0</v>
      </c>
      <c r="H9" s="13">
        <f>G!$G$66</f>
        <v>0</v>
      </c>
      <c r="I9" s="13">
        <f>H!$G$66</f>
        <v>0</v>
      </c>
      <c r="J9" s="13">
        <f>I!$G$66</f>
        <v>0</v>
      </c>
      <c r="K9" s="13">
        <f>J!$G$66</f>
        <v>0</v>
      </c>
      <c r="L9" s="13">
        <f>K!$G$66</f>
        <v>0</v>
      </c>
      <c r="M9" s="13">
        <f>L!$G$66</f>
        <v>0</v>
      </c>
      <c r="N9" s="13">
        <f>M!$G$66</f>
        <v>0</v>
      </c>
      <c r="O9" s="13">
        <f>N!$G$66</f>
        <v>0</v>
      </c>
      <c r="P9" s="13">
        <f>O!$G$66</f>
        <v>0</v>
      </c>
    </row>
    <row r="10" spans="1:16" ht="36.950000000000003" customHeight="1" thickBot="1" x14ac:dyDescent="0.3">
      <c r="A10" s="13" t="str">
        <f>IF('Info + taal-langue'!$B$2="Nederlands",'NL+FR'!$A$130,'NL+FR'!$B$130)</f>
        <v>9. MSA</v>
      </c>
      <c r="B10" s="13">
        <f>'2020'!$G$76</f>
        <v>0</v>
      </c>
      <c r="C10" s="13">
        <f>'2021'!$G$76</f>
        <v>0</v>
      </c>
      <c r="D10" s="13">
        <f>'2022'!$G$76</f>
        <v>0</v>
      </c>
      <c r="E10" s="13">
        <f>D!$G$76</f>
        <v>0</v>
      </c>
      <c r="F10" s="13">
        <f>E!$G$76</f>
        <v>0</v>
      </c>
      <c r="G10" s="13">
        <f>F!$G$76</f>
        <v>0</v>
      </c>
      <c r="H10" s="13">
        <f>G!$G$76</f>
        <v>0</v>
      </c>
      <c r="I10" s="13">
        <f>H!$G$76</f>
        <v>0</v>
      </c>
      <c r="J10" s="13">
        <f>I!$G$76</f>
        <v>0</v>
      </c>
      <c r="K10" s="13">
        <f>J!$G$76</f>
        <v>0</v>
      </c>
      <c r="L10" s="13">
        <f>K!$G$76</f>
        <v>0</v>
      </c>
      <c r="M10" s="13">
        <f>L!$G$76</f>
        <v>0</v>
      </c>
      <c r="N10" s="13">
        <f>M!$G$76</f>
        <v>0</v>
      </c>
      <c r="O10" s="13">
        <f>N!$G$76</f>
        <v>0</v>
      </c>
      <c r="P10" s="13">
        <f>O!$G$76</f>
        <v>0</v>
      </c>
    </row>
    <row r="11" spans="1:16" ht="36.950000000000003" customHeight="1" thickBot="1" x14ac:dyDescent="0.3">
      <c r="A11" s="13" t="str">
        <f>PROPER(IF('Info + taal-langue'!$B$2="Nederlands",'NL+FR'!$A$137,'NL+FR'!$B$137))</f>
        <v>10. Diversiteit</v>
      </c>
      <c r="B11" s="13">
        <f>'2020'!$G$84</f>
        <v>0</v>
      </c>
      <c r="C11" s="13">
        <f>'2021'!$G$84</f>
        <v>0</v>
      </c>
      <c r="D11" s="13">
        <f>'2022'!$G$84</f>
        <v>0</v>
      </c>
      <c r="E11" s="13">
        <f>D!$G$84</f>
        <v>0</v>
      </c>
      <c r="F11" s="13">
        <f>E!$G$84</f>
        <v>0</v>
      </c>
      <c r="G11" s="13">
        <f>F!$G$84</f>
        <v>0</v>
      </c>
      <c r="H11" s="13">
        <f>G!$G$84</f>
        <v>0</v>
      </c>
      <c r="I11" s="13">
        <f>H!$G$84</f>
        <v>0</v>
      </c>
      <c r="J11" s="13">
        <f>I!$G$84</f>
        <v>0</v>
      </c>
      <c r="K11" s="13">
        <f>J!$G$84</f>
        <v>0</v>
      </c>
      <c r="L11" s="13">
        <f>K!$G$84</f>
        <v>0</v>
      </c>
      <c r="M11" s="13">
        <f>L!$G$84</f>
        <v>0</v>
      </c>
      <c r="N11" s="13">
        <f>M!$G$84</f>
        <v>0</v>
      </c>
      <c r="O11" s="13">
        <f>N!$G$84</f>
        <v>0</v>
      </c>
      <c r="P11" s="13">
        <f>O!$G$84</f>
        <v>0</v>
      </c>
    </row>
    <row r="12" spans="1:16" ht="36.950000000000003" customHeight="1" thickBot="1" x14ac:dyDescent="0.3">
      <c r="A12" s="13" t="str">
        <f>PROPER(IF('Info + taal-langue'!$B$2="Nederlands",'NL+FR'!$A$138,'NL+FR'!$B$138))</f>
        <v>11. Verslaving</v>
      </c>
      <c r="B12" s="13">
        <f>'2020'!$G$91</f>
        <v>0</v>
      </c>
      <c r="C12" s="13">
        <f>'2021'!$G$91</f>
        <v>0</v>
      </c>
      <c r="D12" s="13">
        <f>'2022'!$G$91</f>
        <v>0</v>
      </c>
      <c r="E12" s="13">
        <f>D!$G$91</f>
        <v>0</v>
      </c>
      <c r="F12" s="13">
        <f>E!$G$91</f>
        <v>0</v>
      </c>
      <c r="G12" s="13">
        <f>F!$G$91</f>
        <v>0</v>
      </c>
      <c r="H12" s="13">
        <f>G!$G$91</f>
        <v>0</v>
      </c>
      <c r="I12" s="13">
        <f>H!$G$91</f>
        <v>0</v>
      </c>
      <c r="J12" s="13">
        <f>I!$G$91</f>
        <v>0</v>
      </c>
      <c r="K12" s="13">
        <f>J!$G$91</f>
        <v>0</v>
      </c>
      <c r="L12" s="13">
        <f>K!$G$91</f>
        <v>0</v>
      </c>
      <c r="M12" s="13">
        <f>L!$G$91</f>
        <v>0</v>
      </c>
      <c r="N12" s="13">
        <f>M!$G$91</f>
        <v>0</v>
      </c>
      <c r="O12" s="13">
        <f>N!$G$91</f>
        <v>0</v>
      </c>
      <c r="P12" s="13">
        <f>O!$G$91</f>
        <v>0</v>
      </c>
    </row>
    <row r="13" spans="1:16" ht="36.950000000000003" customHeight="1" thickBot="1" x14ac:dyDescent="0.3">
      <c r="A13" s="13" t="str">
        <f>PROPER(IF('Info + taal-langue'!$B$2="Nederlands",'NL+FR'!$A$139,'NL+FR'!$B$139))</f>
        <v>12. Sociaal Overleg Psy</v>
      </c>
      <c r="B13" s="13">
        <f>'2020'!$G$99</f>
        <v>0</v>
      </c>
      <c r="C13" s="13">
        <f>'2021'!$G$99</f>
        <v>0</v>
      </c>
      <c r="D13" s="13">
        <f>'2022'!$G$99</f>
        <v>0</v>
      </c>
      <c r="E13" s="13">
        <f>D!$G$99</f>
        <v>0</v>
      </c>
      <c r="F13" s="13">
        <f>E!$G$99</f>
        <v>0</v>
      </c>
      <c r="G13" s="13">
        <f>F!$G$99</f>
        <v>0</v>
      </c>
      <c r="H13" s="13">
        <f>G!$G$99</f>
        <v>0</v>
      </c>
      <c r="I13" s="13">
        <f>H!$G$99</f>
        <v>0</v>
      </c>
      <c r="J13" s="13">
        <f>I!$G$99</f>
        <v>0</v>
      </c>
      <c r="K13" s="13">
        <f>J!$G$99</f>
        <v>0</v>
      </c>
      <c r="L13" s="13">
        <f>K!$G$99</f>
        <v>0</v>
      </c>
      <c r="M13" s="13">
        <f>L!$G$99</f>
        <v>0</v>
      </c>
      <c r="N13" s="13">
        <f>M!$G$99</f>
        <v>0</v>
      </c>
      <c r="O13" s="13">
        <f>N!$G$99</f>
        <v>0</v>
      </c>
      <c r="P13" s="13">
        <f>O!$G$99</f>
        <v>0</v>
      </c>
    </row>
    <row r="14" spans="1:16" ht="36.950000000000003" customHeight="1" thickBot="1" x14ac:dyDescent="0.3">
      <c r="A14" s="13" t="str">
        <f>PROPER(IF('Info + taal-langue'!$B$2="Nederlands",'NL+FR'!$A$140,'NL+FR'!$B$140))</f>
        <v>13. Preventiedienst Psy</v>
      </c>
      <c r="B14" s="13">
        <f>'2020'!$G$105</f>
        <v>0</v>
      </c>
      <c r="C14" s="13">
        <f>'2021'!$G$105</f>
        <v>0</v>
      </c>
      <c r="D14" s="13">
        <f>'2022'!$G$105</f>
        <v>0</v>
      </c>
      <c r="E14" s="13">
        <f>D!$G$105</f>
        <v>0</v>
      </c>
      <c r="F14" s="13">
        <f>E!$G$105</f>
        <v>0</v>
      </c>
      <c r="G14" s="13">
        <f>F!$G$105</f>
        <v>0</v>
      </c>
      <c r="H14" s="13">
        <f>G!$G$105</f>
        <v>0</v>
      </c>
      <c r="I14" s="13">
        <f>H!$G$105</f>
        <v>0</v>
      </c>
      <c r="J14" s="13">
        <f>I!$G$105</f>
        <v>0</v>
      </c>
      <c r="K14" s="13">
        <f>J!$G$105</f>
        <v>0</v>
      </c>
      <c r="L14" s="13">
        <f>K!$G$105</f>
        <v>0</v>
      </c>
      <c r="M14" s="13">
        <f>L!$G$105</f>
        <v>0</v>
      </c>
      <c r="N14" s="13">
        <f>M!$G$105</f>
        <v>0</v>
      </c>
      <c r="O14" s="13">
        <f>N!$G$105</f>
        <v>0</v>
      </c>
      <c r="P14" s="13">
        <f>O!$G$105</f>
        <v>0</v>
      </c>
    </row>
    <row r="15" spans="1:16" ht="36.950000000000003" customHeight="1" thickBot="1" x14ac:dyDescent="0.3">
      <c r="A15" s="13" t="str">
        <f>PROPER(IF('Info + taal-langue'!$B$2="Nederlands",'NL+FR'!$A$141,'NL+FR'!$B$141))</f>
        <v>14. Opleidingen Psy</v>
      </c>
      <c r="B15" s="13">
        <f>'2020'!$G$112</f>
        <v>0</v>
      </c>
      <c r="C15" s="13">
        <f>'2021'!$G$112</f>
        <v>0</v>
      </c>
      <c r="D15" s="13">
        <f>'2022'!$G$112</f>
        <v>0</v>
      </c>
      <c r="E15" s="13">
        <f>D!$G$112</f>
        <v>0</v>
      </c>
      <c r="F15" s="13">
        <f>E!$G$112</f>
        <v>0</v>
      </c>
      <c r="G15" s="13">
        <f>F!$G$112</f>
        <v>0</v>
      </c>
      <c r="H15" s="13">
        <f>G!$G$112</f>
        <v>0</v>
      </c>
      <c r="I15" s="13">
        <f>H!$G$112</f>
        <v>0</v>
      </c>
      <c r="J15" s="13">
        <f>I!$G$112</f>
        <v>0</v>
      </c>
      <c r="K15" s="13">
        <f>J!$G$112</f>
        <v>0</v>
      </c>
      <c r="L15" s="13">
        <f>K!$G$112</f>
        <v>0</v>
      </c>
      <c r="M15" s="13">
        <f>L!$G$112</f>
        <v>0</v>
      </c>
      <c r="N15" s="13">
        <f>M!$G$112</f>
        <v>0</v>
      </c>
      <c r="O15" s="13">
        <f>N!$G$112</f>
        <v>0</v>
      </c>
      <c r="P15" s="13">
        <f>O!$G$112</f>
        <v>0</v>
      </c>
    </row>
    <row r="16" spans="1:16" ht="36.950000000000003" customHeight="1" thickBot="1" x14ac:dyDescent="0.3">
      <c r="A16" s="16" t="str">
        <f>PROPER(IF('Info + taal-langue'!$B$2="Nederlands",'NL+FR'!$A$142,'NL+FR'!$B$142))</f>
        <v>15. Actieplan Psy</v>
      </c>
      <c r="B16" s="13">
        <f>'2020'!$G$122</f>
        <v>0</v>
      </c>
      <c r="C16" s="13">
        <f>'2021'!$G$122</f>
        <v>0</v>
      </c>
      <c r="D16" s="13">
        <f>'2022'!$G$122</f>
        <v>0</v>
      </c>
      <c r="E16" s="13">
        <f>D!$G$122</f>
        <v>0</v>
      </c>
      <c r="F16" s="13">
        <f>E!$G$122</f>
        <v>0</v>
      </c>
      <c r="G16" s="13">
        <f>F!$G$122</f>
        <v>0</v>
      </c>
      <c r="H16" s="13">
        <f>G!$G$122</f>
        <v>0</v>
      </c>
      <c r="I16" s="13">
        <f>H!$G$122</f>
        <v>0</v>
      </c>
      <c r="J16" s="13">
        <f>I!$G$122</f>
        <v>0</v>
      </c>
      <c r="K16" s="13">
        <f>J!$G$122</f>
        <v>0</v>
      </c>
      <c r="L16" s="13">
        <f>K!$G$122</f>
        <v>0</v>
      </c>
      <c r="M16" s="13">
        <f>L!$G$122</f>
        <v>0</v>
      </c>
      <c r="N16" s="13">
        <f>M!$G$122</f>
        <v>0</v>
      </c>
      <c r="O16" s="13">
        <f>N!$G$122</f>
        <v>0</v>
      </c>
      <c r="P16" s="13">
        <f>O!$G$122</f>
        <v>0</v>
      </c>
    </row>
    <row r="17" spans="1:16" ht="36.950000000000003" customHeight="1" thickBot="1" x14ac:dyDescent="0.3">
      <c r="A17" s="17" t="str">
        <f>IF('Info + taal-langue'!$B$2="Nederlands",'NL+FR'!$A$59,'NL+FR'!$B$59)</f>
        <v>TOTAALSCORE</v>
      </c>
      <c r="B17" s="9">
        <f>'2020'!$G$127</f>
        <v>0</v>
      </c>
      <c r="C17" s="9">
        <f>'2021'!$G$127</f>
        <v>0</v>
      </c>
      <c r="D17" s="9">
        <f>'2022'!$G$127</f>
        <v>0</v>
      </c>
      <c r="E17" s="9">
        <f>D!$G$127</f>
        <v>0</v>
      </c>
      <c r="F17" s="9">
        <f>E!$G$127</f>
        <v>0</v>
      </c>
      <c r="G17" s="9">
        <f>F!$G$127</f>
        <v>0</v>
      </c>
      <c r="H17" s="9">
        <f>G!$G$127</f>
        <v>0</v>
      </c>
      <c r="I17" s="9">
        <f>H!$G$127</f>
        <v>0</v>
      </c>
      <c r="J17" s="9">
        <f>I!$G$127</f>
        <v>0</v>
      </c>
      <c r="K17" s="9">
        <f>J!$G$127</f>
        <v>0</v>
      </c>
      <c r="L17" s="9">
        <f>K!$G$127</f>
        <v>0</v>
      </c>
      <c r="M17" s="9">
        <f>L!$G$127</f>
        <v>0</v>
      </c>
      <c r="N17" s="9">
        <f>M!$G$127</f>
        <v>0</v>
      </c>
      <c r="O17" s="9">
        <f>N!$G$127</f>
        <v>0</v>
      </c>
      <c r="P17" s="9">
        <f>O!$G$127</f>
        <v>0</v>
      </c>
    </row>
  </sheetData>
  <conditionalFormatting sqref="B17:P17">
    <cfRule type="cellIs" dxfId="3" priority="97" operator="between">
      <formula>19</formula>
      <formula>40</formula>
    </cfRule>
    <cfRule type="cellIs" dxfId="2" priority="98" operator="greaterThan">
      <formula>39</formula>
    </cfRule>
    <cfRule type="cellIs" dxfId="1" priority="99" operator="lessThan">
      <formula>20</formula>
    </cfRule>
    <cfRule type="colorScale" priority="100">
      <colorScale>
        <cfvo type="num" val="0"/>
        <cfvo type="num" val="65"/>
        <color rgb="FFFF7128"/>
        <color rgb="FFFFEF9C"/>
      </colorScale>
    </cfRule>
    <cfRule type="aboveAverage" dxfId="0" priority="101" aboveAverage="0"/>
    <cfRule type="colorScale" priority="102">
      <colorScale>
        <cfvo type="min"/>
        <cfvo type="percentile" val="50"/>
        <cfvo type="max"/>
        <color rgb="FFF8696B"/>
        <color rgb="FFFFEB84"/>
        <color rgb="FF63BE7B"/>
      </colorScale>
    </cfRule>
  </conditionalFormatting>
  <printOptions gridLines="1"/>
  <pageMargins left="0.74803149606299213" right="0.74803149606299213" top="0.98425196850393704" bottom="0.98425196850393704" header="0.51181102362204722" footer="0.51181102362204722"/>
  <pageSetup paperSize="8" scale="64" orientation="portrait"/>
  <headerFooter>
    <oddFooter>&amp;C&amp;D&amp;R&amp;F: &amp;A</oddFooter>
  </headerFooter>
  <drawing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5" tint="0.39997558519241921"/>
    <pageSetUpPr fitToPage="1"/>
  </sheetPr>
  <dimension ref="A1:S38"/>
  <sheetViews>
    <sheetView showGridLines="0" topLeftCell="A19" workbookViewId="0">
      <pane xSplit="1" topLeftCell="B1" activePane="topRight" state="frozen"/>
      <selection pane="topRight" activeCell="A38" sqref="A38:B38"/>
    </sheetView>
  </sheetViews>
  <sheetFormatPr defaultColWidth="8.85546875" defaultRowHeight="14.25" x14ac:dyDescent="0.2"/>
  <cols>
    <col min="1" max="2" width="60.85546875" style="1" customWidth="1"/>
    <col min="3" max="3" width="33.7109375" style="1" customWidth="1"/>
    <col min="4" max="6" width="14" style="1" customWidth="1"/>
    <col min="7" max="18" width="14" style="1" hidden="1" customWidth="1"/>
    <col min="19" max="19" width="8.85546875" style="1" hidden="1" customWidth="1"/>
    <col min="20" max="33" width="8.85546875" style="1" customWidth="1"/>
    <col min="34" max="16384" width="8.85546875" style="1"/>
  </cols>
  <sheetData>
    <row r="1" spans="1:18" ht="53.1" customHeight="1" thickTop="1" thickBot="1" x14ac:dyDescent="0.25">
      <c r="A1" s="94" t="str">
        <f>IF('Info + taal-langue'!$B$2="Nederlands",'NL+FR'!$A$5,'NL+FR'!$B$5)</f>
        <v>Knipperlicht</v>
      </c>
      <c r="B1" s="94" t="str">
        <f>IF('Info + taal-langue'!$B$2="Nederlands",'NL+FR'!$A$115,'NL+FR'!$B$115)</f>
        <v>Cijfermatige gegevens</v>
      </c>
      <c r="C1" s="94"/>
      <c r="D1" s="94">
        <f>'Groups - Years'!D2</f>
        <v>2020</v>
      </c>
      <c r="E1" s="94">
        <f>'Groups - Years'!D3</f>
        <v>2021</v>
      </c>
      <c r="F1" s="94">
        <f>'Groups - Years'!D4</f>
        <v>2022</v>
      </c>
      <c r="G1" s="94" t="str">
        <f>'Groups - Years'!D5</f>
        <v>D</v>
      </c>
      <c r="H1" s="94" t="str">
        <f>'Groups - Years'!D6</f>
        <v>E</v>
      </c>
      <c r="I1" s="95" t="str">
        <f>'Groups - Years'!D7</f>
        <v>F</v>
      </c>
      <c r="J1" s="96" t="str">
        <f>'Groups - Years'!D8</f>
        <v>G</v>
      </c>
      <c r="K1" s="96" t="str">
        <f>'Groups - Years'!D9</f>
        <v>H</v>
      </c>
      <c r="L1" s="96" t="str">
        <f>'Groups - Years'!D10</f>
        <v>I</v>
      </c>
      <c r="M1" s="96" t="str">
        <f>'Groups - Years'!D11</f>
        <v>J</v>
      </c>
      <c r="N1" s="95" t="str">
        <f>'Groups - Years'!D12</f>
        <v>K</v>
      </c>
      <c r="O1" s="96" t="str">
        <f>'Groups - Years'!D13</f>
        <v>L</v>
      </c>
      <c r="P1" s="96" t="str">
        <f>'Groups - Years'!D14</f>
        <v>M</v>
      </c>
      <c r="Q1" s="96" t="str">
        <f>'Groups - Years'!D15</f>
        <v>N</v>
      </c>
      <c r="R1" s="96" t="str">
        <f>'Groups - Years'!D16</f>
        <v>O</v>
      </c>
    </row>
    <row r="2" spans="1:18" ht="20.100000000000001" customHeight="1" thickTop="1" x14ac:dyDescent="0.2">
      <c r="A2" s="114" t="str">
        <f>IF('Info + taal-langue'!$B$2="Nederlands",'NL+FR'!$A$103,'NL+FR'!$B$103)</f>
        <v>1. Arbeidsongevallen</v>
      </c>
      <c r="B2" s="88" t="str">
        <f>IF('Info + taal-langue'!$B$2="Nederlands",'NL+FR'!$A$113,'NL+FR'!$B$113)</f>
        <v>Frequentiegraad</v>
      </c>
      <c r="C2" s="109" t="str">
        <f>IF('Info + taal-langue'!$B$2="Nederlands",'NL+FR'!$A$281,'NL+FR'!$B$281)</f>
        <v>Meer informatie</v>
      </c>
      <c r="D2" s="106">
        <v>0</v>
      </c>
      <c r="E2" s="106">
        <v>0</v>
      </c>
      <c r="F2" s="106">
        <v>0</v>
      </c>
      <c r="G2" s="106">
        <v>0</v>
      </c>
      <c r="H2" s="106">
        <v>0</v>
      </c>
      <c r="I2" s="103">
        <v>0</v>
      </c>
      <c r="J2" s="103">
        <v>0</v>
      </c>
      <c r="K2" s="103">
        <v>0</v>
      </c>
      <c r="L2" s="103">
        <v>0</v>
      </c>
      <c r="M2" s="103">
        <v>0</v>
      </c>
      <c r="N2" s="103">
        <v>0</v>
      </c>
      <c r="O2" s="103">
        <v>0</v>
      </c>
      <c r="P2" s="103">
        <v>0</v>
      </c>
      <c r="Q2" s="103">
        <v>0</v>
      </c>
      <c r="R2" s="103">
        <v>0</v>
      </c>
    </row>
    <row r="3" spans="1:18" ht="17.100000000000001" customHeight="1" x14ac:dyDescent="0.2">
      <c r="A3" s="115"/>
      <c r="B3" s="112" t="str">
        <f>IF('Info + taal-langue'!$B$2="Nederlands",'NL+FR'!$A$114,'NL+FR'!$B$114)</f>
        <v>(Aantal arbeidsongevallen x 1.000.000) / Totaal aantal uren gepresteerd in de loop van het beschouwde jaar</v>
      </c>
      <c r="C3" s="110"/>
      <c r="D3" s="107"/>
      <c r="E3" s="107"/>
      <c r="F3" s="107"/>
      <c r="G3" s="107"/>
      <c r="H3" s="107"/>
      <c r="I3" s="104"/>
      <c r="J3" s="104"/>
      <c r="K3" s="104"/>
      <c r="L3" s="104"/>
      <c r="M3" s="104"/>
      <c r="N3" s="104"/>
      <c r="O3" s="104"/>
      <c r="P3" s="104"/>
      <c r="Q3" s="104"/>
      <c r="R3" s="104"/>
    </row>
    <row r="4" spans="1:18" ht="17.100000000000001" customHeight="1" x14ac:dyDescent="0.2">
      <c r="A4" s="115"/>
      <c r="B4" s="112"/>
      <c r="C4" s="110"/>
      <c r="D4" s="107"/>
      <c r="E4" s="107"/>
      <c r="F4" s="107"/>
      <c r="G4" s="107"/>
      <c r="H4" s="107"/>
      <c r="I4" s="104"/>
      <c r="J4" s="104"/>
      <c r="K4" s="104"/>
      <c r="L4" s="104"/>
      <c r="M4" s="104"/>
      <c r="N4" s="104"/>
      <c r="O4" s="104"/>
      <c r="P4" s="104"/>
      <c r="Q4" s="104"/>
      <c r="R4" s="104"/>
    </row>
    <row r="5" spans="1:18" ht="17.100000000000001" customHeight="1" thickBot="1" x14ac:dyDescent="0.25">
      <c r="A5" s="116"/>
      <c r="B5" s="113"/>
      <c r="C5" s="111"/>
      <c r="D5" s="108"/>
      <c r="E5" s="108"/>
      <c r="F5" s="108"/>
      <c r="G5" s="108"/>
      <c r="H5" s="108"/>
      <c r="I5" s="105"/>
      <c r="J5" s="105"/>
      <c r="K5" s="105"/>
      <c r="L5" s="105"/>
      <c r="M5" s="105"/>
      <c r="N5" s="105"/>
      <c r="O5" s="105"/>
      <c r="P5" s="105"/>
      <c r="Q5" s="105"/>
      <c r="R5" s="105"/>
    </row>
    <row r="6" spans="1:18" ht="18.95" customHeight="1" x14ac:dyDescent="0.2">
      <c r="A6" s="119" t="str">
        <f>IF('Info + taal-langue'!$B$2="Nederlands",'NL+FR'!$A$104,'NL+FR'!$B$104)</f>
        <v>2. Absenteïsme wegens ziekte</v>
      </c>
      <c r="B6" s="119" t="str">
        <f>IF('Info + taal-langue'!$B$2="Nederlands",'NL+FR'!$A$116,'NL+FR'!$B$116)</f>
        <v>Absenteïsmecijfer</v>
      </c>
      <c r="C6" s="122" t="s">
        <v>380</v>
      </c>
      <c r="D6" s="121">
        <v>0</v>
      </c>
      <c r="E6" s="121">
        <v>0</v>
      </c>
      <c r="F6" s="121">
        <v>0</v>
      </c>
      <c r="G6" s="121">
        <v>0</v>
      </c>
      <c r="H6" s="121">
        <v>0</v>
      </c>
      <c r="I6" s="130">
        <v>0</v>
      </c>
      <c r="J6" s="130">
        <v>0</v>
      </c>
      <c r="K6" s="130">
        <v>0</v>
      </c>
      <c r="L6" s="130">
        <v>0</v>
      </c>
      <c r="M6" s="130">
        <v>0</v>
      </c>
      <c r="N6" s="130">
        <v>0</v>
      </c>
      <c r="O6" s="130">
        <v>0</v>
      </c>
      <c r="P6" s="130">
        <v>0</v>
      </c>
      <c r="Q6" s="130">
        <v>0</v>
      </c>
      <c r="R6" s="130">
        <v>0</v>
      </c>
    </row>
    <row r="7" spans="1:18" ht="18.95" customHeight="1" thickBot="1" x14ac:dyDescent="0.25">
      <c r="A7" s="115"/>
      <c r="B7" s="115"/>
      <c r="C7" s="123"/>
      <c r="D7" s="107"/>
      <c r="E7" s="107"/>
      <c r="F7" s="107"/>
      <c r="G7" s="107"/>
      <c r="H7" s="107"/>
      <c r="I7" s="105"/>
      <c r="J7" s="105"/>
      <c r="K7" s="105"/>
      <c r="L7" s="105"/>
      <c r="M7" s="105"/>
      <c r="N7" s="105"/>
      <c r="O7" s="105"/>
      <c r="P7" s="105"/>
      <c r="Q7" s="105"/>
      <c r="R7" s="105"/>
    </row>
    <row r="8" spans="1:18" ht="18.95" customHeight="1" x14ac:dyDescent="0.2">
      <c r="A8" s="115"/>
      <c r="B8" s="119" t="str">
        <f>IF('Info + taal-langue'!$B$2="Nederlands",'NL+FR'!$A$117,'NL+FR'!$B$117)</f>
        <v>Aantal personen dat afwezig is geweest om redenen van burn-out</v>
      </c>
      <c r="C8" s="123"/>
      <c r="D8" s="121">
        <v>0</v>
      </c>
      <c r="E8" s="121">
        <v>0</v>
      </c>
      <c r="F8" s="121">
        <v>0</v>
      </c>
      <c r="G8" s="121">
        <v>0</v>
      </c>
      <c r="H8" s="121">
        <v>0</v>
      </c>
      <c r="I8" s="130">
        <v>0</v>
      </c>
      <c r="J8" s="130">
        <v>0</v>
      </c>
      <c r="K8" s="130">
        <v>0</v>
      </c>
      <c r="L8" s="130">
        <v>0</v>
      </c>
      <c r="M8" s="130">
        <v>0</v>
      </c>
      <c r="N8" s="130">
        <v>0</v>
      </c>
      <c r="O8" s="130">
        <v>0</v>
      </c>
      <c r="P8" s="130">
        <v>0</v>
      </c>
      <c r="Q8" s="130">
        <v>0</v>
      </c>
      <c r="R8" s="130">
        <v>0</v>
      </c>
    </row>
    <row r="9" spans="1:18" ht="18.95" customHeight="1" thickBot="1" x14ac:dyDescent="0.25">
      <c r="A9" s="115"/>
      <c r="B9" s="115"/>
      <c r="C9" s="124"/>
      <c r="D9" s="107"/>
      <c r="E9" s="107"/>
      <c r="F9" s="107"/>
      <c r="G9" s="107"/>
      <c r="H9" s="107"/>
      <c r="I9" s="105"/>
      <c r="J9" s="105"/>
      <c r="K9" s="105"/>
      <c r="L9" s="105"/>
      <c r="M9" s="105"/>
      <c r="N9" s="105"/>
      <c r="O9" s="105"/>
      <c r="P9" s="105"/>
      <c r="Q9" s="105"/>
      <c r="R9" s="105"/>
    </row>
    <row r="10" spans="1:18" x14ac:dyDescent="0.2">
      <c r="A10" s="119" t="str">
        <f>IF('Info + taal-langue'!$B$2="Nederlands",'NL+FR'!$A$105,'NL+FR'!$B$105)</f>
        <v>3. Personeelsverloop (turnover)</v>
      </c>
      <c r="B10" s="119" t="str">
        <f>IF('Info + taal-langue'!$B$2="Nederlands",'NL+FR'!$A$118,'NL+FR'!$B$118)</f>
        <v>Verlooppercentage</v>
      </c>
      <c r="C10" s="122" t="str">
        <f>IF('Info + taal-langue'!$B$2="Nederlands",'NL+FR'!$A$281,'NL+FR'!$B$281)</f>
        <v>Meer informatie</v>
      </c>
      <c r="D10" s="121">
        <v>0</v>
      </c>
      <c r="E10" s="121">
        <v>0</v>
      </c>
      <c r="F10" s="121">
        <v>0</v>
      </c>
      <c r="G10" s="121">
        <v>0</v>
      </c>
      <c r="H10" s="121">
        <v>0</v>
      </c>
      <c r="I10" s="130">
        <v>0</v>
      </c>
      <c r="J10" s="130">
        <v>0</v>
      </c>
      <c r="K10" s="130">
        <v>0</v>
      </c>
      <c r="L10" s="130">
        <v>0</v>
      </c>
      <c r="M10" s="130">
        <v>0</v>
      </c>
      <c r="N10" s="130">
        <v>0</v>
      </c>
      <c r="O10" s="130">
        <v>0</v>
      </c>
      <c r="P10" s="130">
        <v>0</v>
      </c>
      <c r="Q10" s="130">
        <v>0</v>
      </c>
      <c r="R10" s="130">
        <v>0</v>
      </c>
    </row>
    <row r="11" spans="1:18" ht="14.1" customHeight="1" x14ac:dyDescent="0.2">
      <c r="A11" s="115"/>
      <c r="B11" s="115"/>
      <c r="C11" s="123"/>
      <c r="D11" s="107"/>
      <c r="E11" s="107"/>
      <c r="F11" s="107"/>
      <c r="G11" s="107"/>
      <c r="H11" s="107"/>
      <c r="I11" s="104"/>
      <c r="J11" s="104"/>
      <c r="K11" s="104"/>
      <c r="L11" s="104"/>
      <c r="M11" s="104"/>
      <c r="N11" s="104"/>
      <c r="O11" s="104"/>
      <c r="P11" s="104"/>
      <c r="Q11" s="104"/>
      <c r="R11" s="104"/>
    </row>
    <row r="12" spans="1:18" ht="15" thickBot="1" x14ac:dyDescent="0.25">
      <c r="A12" s="115"/>
      <c r="B12" s="115"/>
      <c r="C12" s="124"/>
      <c r="D12" s="107"/>
      <c r="E12" s="107"/>
      <c r="F12" s="107"/>
      <c r="G12" s="107"/>
      <c r="H12" s="107"/>
      <c r="I12" s="105"/>
      <c r="J12" s="105"/>
      <c r="K12" s="105"/>
      <c r="L12" s="105"/>
      <c r="M12" s="105"/>
      <c r="N12" s="105"/>
      <c r="O12" s="105"/>
      <c r="P12" s="105"/>
      <c r="Q12" s="105"/>
      <c r="R12" s="105"/>
    </row>
    <row r="13" spans="1:18" x14ac:dyDescent="0.2">
      <c r="A13" s="119" t="str">
        <f>IF('Info + taal-langue'!$B$2="Nederlands",'NL+FR'!$A$106,'NL+FR'!$B$106)</f>
        <v>4. Verzoeken tot formele of informele psychosociale interventies</v>
      </c>
      <c r="B13" s="127" t="str">
        <f>IF('Info + taal-langue'!$B$2="Nederlands",'NL+FR'!$A$119,'NL+FR'!$B$119)</f>
        <v>Totaal aantal verzoeken tot (informele of formele) psychosociale interventies gericht aan de vertrouwenspersoon of de 
(interne of externe) preventieadviseur psychosociale aspecten</v>
      </c>
      <c r="C13" s="122" t="str">
        <f>IF('Info + taal-langue'!$B$2="Nederlands",'NL+FR'!$A$281,'NL+FR'!$B$281)</f>
        <v>Meer informatie</v>
      </c>
      <c r="D13" s="121">
        <v>0</v>
      </c>
      <c r="E13" s="121">
        <v>0</v>
      </c>
      <c r="F13" s="121">
        <v>0</v>
      </c>
      <c r="G13" s="121">
        <v>0</v>
      </c>
      <c r="H13" s="121">
        <v>0</v>
      </c>
      <c r="I13" s="130">
        <v>0</v>
      </c>
      <c r="J13" s="130">
        <v>0</v>
      </c>
      <c r="K13" s="130">
        <v>0</v>
      </c>
      <c r="L13" s="130">
        <v>0</v>
      </c>
      <c r="M13" s="130">
        <v>0</v>
      </c>
      <c r="N13" s="130">
        <v>0</v>
      </c>
      <c r="O13" s="130">
        <v>0</v>
      </c>
      <c r="P13" s="130">
        <v>0</v>
      </c>
      <c r="Q13" s="130">
        <v>0</v>
      </c>
      <c r="R13" s="130">
        <v>0</v>
      </c>
    </row>
    <row r="14" spans="1:18" x14ac:dyDescent="0.2">
      <c r="A14" s="115"/>
      <c r="B14" s="128"/>
      <c r="C14" s="123"/>
      <c r="D14" s="107"/>
      <c r="E14" s="107"/>
      <c r="F14" s="107"/>
      <c r="G14" s="107"/>
      <c r="H14" s="107"/>
      <c r="I14" s="104"/>
      <c r="J14" s="104"/>
      <c r="K14" s="104"/>
      <c r="L14" s="104"/>
      <c r="M14" s="104"/>
      <c r="N14" s="104"/>
      <c r="O14" s="104"/>
      <c r="P14" s="104"/>
      <c r="Q14" s="104"/>
      <c r="R14" s="104"/>
    </row>
    <row r="15" spans="1:18" x14ac:dyDescent="0.2">
      <c r="A15" s="115"/>
      <c r="B15" s="128"/>
      <c r="C15" s="123"/>
      <c r="D15" s="107"/>
      <c r="E15" s="107"/>
      <c r="F15" s="107"/>
      <c r="G15" s="107"/>
      <c r="H15" s="107"/>
      <c r="I15" s="104"/>
      <c r="J15" s="104"/>
      <c r="K15" s="104"/>
      <c r="L15" s="104"/>
      <c r="M15" s="104"/>
      <c r="N15" s="104"/>
      <c r="O15" s="104"/>
      <c r="P15" s="104"/>
      <c r="Q15" s="104"/>
      <c r="R15" s="104"/>
    </row>
    <row r="16" spans="1:18" x14ac:dyDescent="0.2">
      <c r="A16" s="115"/>
      <c r="B16" s="128"/>
      <c r="C16" s="123"/>
      <c r="D16" s="107"/>
      <c r="E16" s="107"/>
      <c r="F16" s="107"/>
      <c r="G16" s="107"/>
      <c r="H16" s="107"/>
      <c r="I16" s="104"/>
      <c r="J16" s="104"/>
      <c r="K16" s="104"/>
      <c r="L16" s="104"/>
      <c r="M16" s="104"/>
      <c r="N16" s="104"/>
      <c r="O16" s="104"/>
      <c r="P16" s="104"/>
      <c r="Q16" s="104"/>
      <c r="R16" s="104"/>
    </row>
    <row r="17" spans="1:18" ht="15" thickBot="1" x14ac:dyDescent="0.25">
      <c r="A17" s="115"/>
      <c r="B17" s="128"/>
      <c r="C17" s="124"/>
      <c r="D17" s="107"/>
      <c r="E17" s="107"/>
      <c r="F17" s="107"/>
      <c r="G17" s="107"/>
      <c r="H17" s="107"/>
      <c r="I17" s="105"/>
      <c r="J17" s="105"/>
      <c r="K17" s="105"/>
      <c r="L17" s="105"/>
      <c r="M17" s="105"/>
      <c r="N17" s="105"/>
      <c r="O17" s="105"/>
      <c r="P17" s="105"/>
      <c r="Q17" s="105"/>
      <c r="R17" s="105"/>
    </row>
    <row r="18" spans="1:18" x14ac:dyDescent="0.2">
      <c r="A18" s="119" t="str">
        <f>IF('Info + taal-langue'!$B$2="Nederlands",'NL+FR'!$A$107,'NL+FR'!$B$107)</f>
        <v>5. Mogelijk schokkende gebeurtenissen voorgevallen op de arbeidsplaats en maatregelen die in dit verband werden genomen</v>
      </c>
      <c r="B18" s="119" t="str">
        <f>IF('Info + taal-langue'!$B$2="Nederlands",'NL+FR'!$A$120,'NL+FR'!$B$120)</f>
        <v>Aantal mogelijks schokkende gebeurtenissen waarbij één of meerdere werknemers betrokken waren</v>
      </c>
      <c r="C18" s="122" t="str">
        <f>IF('Info + taal-langue'!$B$2="Nederlands",'NL+FR'!$A$281,'NL+FR'!$B$281)</f>
        <v>Meer informatie</v>
      </c>
      <c r="D18" s="121">
        <v>0</v>
      </c>
      <c r="E18" s="121">
        <v>0</v>
      </c>
      <c r="F18" s="121">
        <v>0</v>
      </c>
      <c r="G18" s="121">
        <v>0</v>
      </c>
      <c r="H18" s="121">
        <v>0</v>
      </c>
      <c r="I18" s="130">
        <v>0</v>
      </c>
      <c r="J18" s="130">
        <v>0</v>
      </c>
      <c r="K18" s="130">
        <v>0</v>
      </c>
      <c r="L18" s="130">
        <v>0</v>
      </c>
      <c r="M18" s="130">
        <v>0</v>
      </c>
      <c r="N18" s="130">
        <v>0</v>
      </c>
      <c r="O18" s="130">
        <v>0</v>
      </c>
      <c r="P18" s="130">
        <v>0</v>
      </c>
      <c r="Q18" s="130">
        <v>0</v>
      </c>
      <c r="R18" s="130">
        <v>0</v>
      </c>
    </row>
    <row r="19" spans="1:18" x14ac:dyDescent="0.2">
      <c r="A19" s="115"/>
      <c r="B19" s="115"/>
      <c r="C19" s="123"/>
      <c r="D19" s="107"/>
      <c r="E19" s="107"/>
      <c r="F19" s="107"/>
      <c r="G19" s="107"/>
      <c r="H19" s="107"/>
      <c r="I19" s="104"/>
      <c r="J19" s="104"/>
      <c r="K19" s="104"/>
      <c r="L19" s="104"/>
      <c r="M19" s="104"/>
      <c r="N19" s="104"/>
      <c r="O19" s="104"/>
      <c r="P19" s="104"/>
      <c r="Q19" s="104"/>
      <c r="R19" s="104"/>
    </row>
    <row r="20" spans="1:18" x14ac:dyDescent="0.2">
      <c r="A20" s="115"/>
      <c r="B20" s="115"/>
      <c r="C20" s="123"/>
      <c r="D20" s="107"/>
      <c r="E20" s="107"/>
      <c r="F20" s="107"/>
      <c r="G20" s="107"/>
      <c r="H20" s="107"/>
      <c r="I20" s="104"/>
      <c r="J20" s="104"/>
      <c r="K20" s="104"/>
      <c r="L20" s="104"/>
      <c r="M20" s="104"/>
      <c r="N20" s="104"/>
      <c r="O20" s="104"/>
      <c r="P20" s="104"/>
      <c r="Q20" s="104"/>
      <c r="R20" s="104"/>
    </row>
    <row r="21" spans="1:18" ht="15" thickBot="1" x14ac:dyDescent="0.25">
      <c r="A21" s="115"/>
      <c r="B21" s="115"/>
      <c r="C21" s="124"/>
      <c r="D21" s="107"/>
      <c r="E21" s="107"/>
      <c r="F21" s="107"/>
      <c r="G21" s="107"/>
      <c r="H21" s="107"/>
      <c r="I21" s="105"/>
      <c r="J21" s="105"/>
      <c r="K21" s="105"/>
      <c r="L21" s="105"/>
      <c r="M21" s="105"/>
      <c r="N21" s="105"/>
      <c r="O21" s="105"/>
      <c r="P21" s="105"/>
      <c r="Q21" s="105"/>
      <c r="R21" s="105"/>
    </row>
    <row r="22" spans="1:18" x14ac:dyDescent="0.2">
      <c r="A22" s="119" t="str">
        <f>IF('Info + taal-langue'!$B$2="Nederlands",'NL+FR'!$A$108,'NL+FR'!$B$108)</f>
        <v>6. Emotionele incidenten</v>
      </c>
      <c r="B22" s="125" t="str">
        <f>IF('Info + taal-langue'!$B$2="Nederlands",'NL+FR'!$A$121,'NL+FR'!$B$121)</f>
        <v>Aantal emotionele uitbarstingen, huilbuien of woede-uitvallen op de arbeidsplaats, voor zover u bekend</v>
      </c>
      <c r="C22" s="122" t="str">
        <f>IF('Info + taal-langue'!$B$2="Nederlands",'NL+FR'!$A$281,'NL+FR'!$B$281)</f>
        <v>Meer informatie</v>
      </c>
      <c r="D22" s="121">
        <v>0</v>
      </c>
      <c r="E22" s="121">
        <v>0</v>
      </c>
      <c r="F22" s="121">
        <v>0</v>
      </c>
      <c r="G22" s="121">
        <v>0</v>
      </c>
      <c r="H22" s="121">
        <v>0</v>
      </c>
      <c r="I22" s="130">
        <v>0</v>
      </c>
      <c r="J22" s="130">
        <v>0</v>
      </c>
      <c r="K22" s="130">
        <v>0</v>
      </c>
      <c r="L22" s="130">
        <v>0</v>
      </c>
      <c r="M22" s="130">
        <v>0</v>
      </c>
      <c r="N22" s="130">
        <v>0</v>
      </c>
      <c r="O22" s="130">
        <v>0</v>
      </c>
      <c r="P22" s="130">
        <v>0</v>
      </c>
      <c r="Q22" s="130">
        <v>0</v>
      </c>
      <c r="R22" s="130">
        <v>0</v>
      </c>
    </row>
    <row r="23" spans="1:18" x14ac:dyDescent="0.2">
      <c r="A23" s="115"/>
      <c r="B23" s="126"/>
      <c r="C23" s="123"/>
      <c r="D23" s="107"/>
      <c r="E23" s="107"/>
      <c r="F23" s="107"/>
      <c r="G23" s="107"/>
      <c r="H23" s="107"/>
      <c r="I23" s="104"/>
      <c r="J23" s="104"/>
      <c r="K23" s="104"/>
      <c r="L23" s="104"/>
      <c r="M23" s="104"/>
      <c r="N23" s="104"/>
      <c r="O23" s="104"/>
      <c r="P23" s="104"/>
      <c r="Q23" s="104"/>
      <c r="R23" s="104"/>
    </row>
    <row r="24" spans="1:18" ht="17.100000000000001" customHeight="1" thickBot="1" x14ac:dyDescent="0.25">
      <c r="A24" s="115"/>
      <c r="B24" s="126"/>
      <c r="C24" s="124"/>
      <c r="D24" s="107"/>
      <c r="E24" s="107"/>
      <c r="F24" s="107"/>
      <c r="G24" s="107"/>
      <c r="H24" s="107"/>
      <c r="I24" s="105"/>
      <c r="J24" s="105"/>
      <c r="K24" s="105"/>
      <c r="L24" s="105"/>
      <c r="M24" s="105"/>
      <c r="N24" s="105"/>
      <c r="O24" s="105"/>
      <c r="P24" s="105"/>
      <c r="Q24" s="105"/>
      <c r="R24" s="105"/>
    </row>
    <row r="25" spans="1:18" x14ac:dyDescent="0.2">
      <c r="A25" s="119" t="str">
        <f>IF('Info + taal-langue'!$B$2="Nederlands",'NL+FR'!$A$109,'NL+FR'!$B$109)</f>
        <v xml:space="preserve">7. Groepsconflicten </v>
      </c>
      <c r="B25" s="119" t="str">
        <f>IF('Info + taal-langue'!$B$2="Nederlands",'NL+FR'!$A$122,'NL+FR'!$B$122)</f>
        <v>Aantal groepsconflicten of conflicten tussen personen, voor zover u bekend</v>
      </c>
      <c r="C25" s="122" t="str">
        <f>IF('Info + taal-langue'!$B$2="Nederlands",'NL+FR'!$A$281,'NL+FR'!$B$281)</f>
        <v>Meer informatie</v>
      </c>
      <c r="D25" s="121">
        <v>0</v>
      </c>
      <c r="E25" s="121">
        <v>0</v>
      </c>
      <c r="F25" s="121">
        <v>0</v>
      </c>
      <c r="G25" s="121">
        <v>0</v>
      </c>
      <c r="H25" s="121">
        <v>0</v>
      </c>
      <c r="I25" s="130">
        <v>0</v>
      </c>
      <c r="J25" s="130">
        <v>0</v>
      </c>
      <c r="K25" s="130">
        <v>0</v>
      </c>
      <c r="L25" s="130">
        <v>0</v>
      </c>
      <c r="M25" s="130">
        <v>0</v>
      </c>
      <c r="N25" s="130">
        <v>0</v>
      </c>
      <c r="O25" s="130">
        <v>0</v>
      </c>
      <c r="P25" s="130">
        <v>0</v>
      </c>
      <c r="Q25" s="130">
        <v>0</v>
      </c>
      <c r="R25" s="130">
        <v>0</v>
      </c>
    </row>
    <row r="26" spans="1:18" x14ac:dyDescent="0.2">
      <c r="A26" s="115"/>
      <c r="B26" s="115"/>
      <c r="C26" s="123"/>
      <c r="D26" s="107"/>
      <c r="E26" s="107"/>
      <c r="F26" s="107"/>
      <c r="G26" s="107"/>
      <c r="H26" s="107"/>
      <c r="I26" s="104"/>
      <c r="J26" s="104"/>
      <c r="K26" s="104"/>
      <c r="L26" s="104"/>
      <c r="M26" s="104"/>
      <c r="N26" s="104"/>
      <c r="O26" s="104"/>
      <c r="P26" s="104"/>
      <c r="Q26" s="104"/>
      <c r="R26" s="104"/>
    </row>
    <row r="27" spans="1:18" ht="15" thickBot="1" x14ac:dyDescent="0.25">
      <c r="A27" s="115"/>
      <c r="B27" s="115"/>
      <c r="C27" s="124"/>
      <c r="D27" s="107"/>
      <c r="E27" s="107"/>
      <c r="F27" s="107"/>
      <c r="G27" s="107"/>
      <c r="H27" s="107"/>
      <c r="I27" s="105"/>
      <c r="J27" s="105"/>
      <c r="K27" s="105"/>
      <c r="L27" s="105"/>
      <c r="M27" s="105"/>
      <c r="N27" s="105"/>
      <c r="O27" s="105"/>
      <c r="P27" s="105"/>
      <c r="Q27" s="105"/>
      <c r="R27" s="105"/>
    </row>
    <row r="28" spans="1:18" x14ac:dyDescent="0.2">
      <c r="A28" s="119" t="str">
        <f>IF('Info + taal-langue'!$B$2="Nederlands",'NL+FR'!$A$110,'NL+FR'!$B$110)</f>
        <v>8. Ongewenst gedrag door derden</v>
      </c>
      <c r="B28" s="119" t="str">
        <f>IF('Info + taal-langue'!$B$2="Nederlands",'NL+FR'!$A$123,'NL+FR'!$B$123)</f>
        <v>Aantal incidenten uitgaande van derden (verbaal of fysiek geweld, of andere vormen van grensoverschrijdend gedrag vanwege personen van buiten de onderneming) waarvan de werknemers het slachtoffer zijn geworden</v>
      </c>
      <c r="C28" s="122" t="str">
        <f>IF('Info + taal-langue'!$B$2="Nederlands",'NL+FR'!$A$281,'NL+FR'!$B$281)</f>
        <v>Meer informatie</v>
      </c>
      <c r="D28" s="121">
        <v>0</v>
      </c>
      <c r="E28" s="121">
        <v>0</v>
      </c>
      <c r="F28" s="121">
        <v>0</v>
      </c>
      <c r="G28" s="121">
        <v>0</v>
      </c>
      <c r="H28" s="121">
        <v>0</v>
      </c>
      <c r="I28" s="130">
        <v>0</v>
      </c>
      <c r="J28" s="130">
        <v>0</v>
      </c>
      <c r="K28" s="130">
        <v>0</v>
      </c>
      <c r="L28" s="130">
        <v>0</v>
      </c>
      <c r="M28" s="130">
        <v>0</v>
      </c>
      <c r="N28" s="130">
        <v>0</v>
      </c>
      <c r="O28" s="130">
        <v>0</v>
      </c>
      <c r="P28" s="130">
        <v>0</v>
      </c>
      <c r="Q28" s="130">
        <v>0</v>
      </c>
      <c r="R28" s="130">
        <v>0</v>
      </c>
    </row>
    <row r="29" spans="1:18" x14ac:dyDescent="0.2">
      <c r="A29" s="115"/>
      <c r="B29" s="115"/>
      <c r="C29" s="123"/>
      <c r="D29" s="107"/>
      <c r="E29" s="107"/>
      <c r="F29" s="107"/>
      <c r="G29" s="107"/>
      <c r="H29" s="107"/>
      <c r="I29" s="104"/>
      <c r="J29" s="104"/>
      <c r="K29" s="104"/>
      <c r="L29" s="104"/>
      <c r="M29" s="104"/>
      <c r="N29" s="104"/>
      <c r="O29" s="104"/>
      <c r="P29" s="104"/>
      <c r="Q29" s="104"/>
      <c r="R29" s="104"/>
    </row>
    <row r="30" spans="1:18" x14ac:dyDescent="0.2">
      <c r="A30" s="115"/>
      <c r="B30" s="115"/>
      <c r="C30" s="123"/>
      <c r="D30" s="107"/>
      <c r="E30" s="107"/>
      <c r="F30" s="107"/>
      <c r="G30" s="107"/>
      <c r="H30" s="107"/>
      <c r="I30" s="104"/>
      <c r="J30" s="104"/>
      <c r="K30" s="104"/>
      <c r="L30" s="104"/>
      <c r="M30" s="104"/>
      <c r="N30" s="104"/>
      <c r="O30" s="104"/>
      <c r="P30" s="104"/>
      <c r="Q30" s="104"/>
      <c r="R30" s="104"/>
    </row>
    <row r="31" spans="1:18" x14ac:dyDescent="0.2">
      <c r="A31" s="115"/>
      <c r="B31" s="115"/>
      <c r="C31" s="123"/>
      <c r="D31" s="107"/>
      <c r="E31" s="107"/>
      <c r="F31" s="107"/>
      <c r="G31" s="107"/>
      <c r="H31" s="107"/>
      <c r="I31" s="104"/>
      <c r="J31" s="104"/>
      <c r="K31" s="104"/>
      <c r="L31" s="104"/>
      <c r="M31" s="104"/>
      <c r="N31" s="104"/>
      <c r="O31" s="104"/>
      <c r="P31" s="104"/>
      <c r="Q31" s="104"/>
      <c r="R31" s="104"/>
    </row>
    <row r="32" spans="1:18" ht="15" thickBot="1" x14ac:dyDescent="0.25">
      <c r="A32" s="115"/>
      <c r="B32" s="115"/>
      <c r="C32" s="124"/>
      <c r="D32" s="107"/>
      <c r="E32" s="107"/>
      <c r="F32" s="107"/>
      <c r="G32" s="107"/>
      <c r="H32" s="107"/>
      <c r="I32" s="105"/>
      <c r="J32" s="105"/>
      <c r="K32" s="105"/>
      <c r="L32" s="105"/>
      <c r="M32" s="105"/>
      <c r="N32" s="105"/>
      <c r="O32" s="105"/>
      <c r="P32" s="105"/>
      <c r="Q32" s="105"/>
      <c r="R32" s="105"/>
    </row>
    <row r="33" spans="1:18" x14ac:dyDescent="0.2">
      <c r="A33" s="119" t="str">
        <f>IF('Info + taal-langue'!$B$2="Nederlands",'NL+FR'!$A$111,'NL+FR'!$B$111)</f>
        <v>9. Musculoskeletale aandoeningen (MSA: rugpijn, tendinitis, …)</v>
      </c>
      <c r="B33" s="120" t="str">
        <f>IF('Info + taal-langue'!$B$2="Nederlands",'NL+FR'!$A$124,'NL+FR'!$B$124)</f>
        <v>Raming van het aantal personen dat te kampen heeft met musculoskeletale aandoeningen</v>
      </c>
      <c r="C33" s="129" t="str">
        <f>IF('Info + taal-langue'!$B$2="Nederlands",'NL+FR'!$A$281,'NL+FR'!$B$281)</f>
        <v>Meer informatie</v>
      </c>
      <c r="D33" s="121">
        <v>0</v>
      </c>
      <c r="E33" s="121">
        <v>0</v>
      </c>
      <c r="F33" s="121">
        <v>0</v>
      </c>
      <c r="G33" s="121">
        <v>0</v>
      </c>
      <c r="H33" s="121">
        <v>0</v>
      </c>
      <c r="I33" s="130">
        <v>0</v>
      </c>
      <c r="J33" s="130">
        <v>0</v>
      </c>
      <c r="K33" s="130">
        <v>0</v>
      </c>
      <c r="L33" s="130">
        <v>0</v>
      </c>
      <c r="M33" s="130">
        <v>0</v>
      </c>
      <c r="N33" s="130">
        <v>0</v>
      </c>
      <c r="O33" s="130">
        <v>0</v>
      </c>
      <c r="P33" s="130">
        <v>0</v>
      </c>
      <c r="Q33" s="130">
        <v>0</v>
      </c>
      <c r="R33" s="130">
        <v>0</v>
      </c>
    </row>
    <row r="34" spans="1:18" x14ac:dyDescent="0.2">
      <c r="A34" s="115"/>
      <c r="B34" s="112"/>
      <c r="C34" s="110"/>
      <c r="D34" s="107"/>
      <c r="E34" s="107"/>
      <c r="F34" s="107"/>
      <c r="G34" s="107"/>
      <c r="H34" s="107"/>
      <c r="I34" s="104"/>
      <c r="J34" s="104"/>
      <c r="K34" s="104"/>
      <c r="L34" s="104"/>
      <c r="M34" s="104"/>
      <c r="N34" s="104"/>
      <c r="O34" s="104"/>
      <c r="P34" s="104"/>
      <c r="Q34" s="104"/>
      <c r="R34" s="104"/>
    </row>
    <row r="35" spans="1:18" x14ac:dyDescent="0.2">
      <c r="A35" s="115"/>
      <c r="B35" s="112"/>
      <c r="C35" s="110"/>
      <c r="D35" s="107"/>
      <c r="E35" s="107"/>
      <c r="F35" s="107"/>
      <c r="G35" s="107"/>
      <c r="H35" s="107"/>
      <c r="I35" s="104"/>
      <c r="J35" s="104"/>
      <c r="K35" s="104"/>
      <c r="L35" s="104"/>
      <c r="M35" s="104"/>
      <c r="N35" s="104"/>
      <c r="O35" s="104"/>
      <c r="P35" s="104"/>
      <c r="Q35" s="104"/>
      <c r="R35" s="104"/>
    </row>
    <row r="36" spans="1:18" ht="15" thickBot="1" x14ac:dyDescent="0.25">
      <c r="A36" s="116"/>
      <c r="B36" s="113"/>
      <c r="C36" s="111"/>
      <c r="D36" s="108"/>
      <c r="E36" s="108"/>
      <c r="F36" s="108"/>
      <c r="G36" s="108"/>
      <c r="H36" s="108"/>
      <c r="I36" s="131"/>
      <c r="J36" s="131"/>
      <c r="K36" s="131"/>
      <c r="L36" s="131"/>
      <c r="M36" s="131"/>
      <c r="N36" s="131"/>
      <c r="O36" s="131"/>
      <c r="P36" s="131"/>
      <c r="Q36" s="131"/>
      <c r="R36" s="131"/>
    </row>
    <row r="38" spans="1:18" x14ac:dyDescent="0.2">
      <c r="A38" s="117" t="str">
        <f>IF('Info + taal-langue'!$B$2="Nederlands",'NL+FR'!$A$112,'NL+FR'!$B$112)</f>
        <v>Noot: de overige indicatoren (10-15) vergen interpretatie en zijn niet gebaseerd op cijfermatige gegevens</v>
      </c>
      <c r="B38" s="118"/>
      <c r="C38" s="32"/>
    </row>
  </sheetData>
  <mergeCells count="179">
    <mergeCell ref="N33:N36"/>
    <mergeCell ref="O33:O36"/>
    <mergeCell ref="P33:P36"/>
    <mergeCell ref="Q33:Q36"/>
    <mergeCell ref="R33:R36"/>
    <mergeCell ref="N28:N32"/>
    <mergeCell ref="O28:O32"/>
    <mergeCell ref="P28:P32"/>
    <mergeCell ref="Q28:Q32"/>
    <mergeCell ref="R28:R32"/>
    <mergeCell ref="N25:N27"/>
    <mergeCell ref="O25:O27"/>
    <mergeCell ref="P25:P27"/>
    <mergeCell ref="Q25:Q27"/>
    <mergeCell ref="R25:R27"/>
    <mergeCell ref="N22:N24"/>
    <mergeCell ref="O22:O24"/>
    <mergeCell ref="P22:P24"/>
    <mergeCell ref="Q22:Q24"/>
    <mergeCell ref="R22:R24"/>
    <mergeCell ref="N18:N21"/>
    <mergeCell ref="O18:O21"/>
    <mergeCell ref="P18:P21"/>
    <mergeCell ref="Q18:Q21"/>
    <mergeCell ref="R18:R21"/>
    <mergeCell ref="N13:N17"/>
    <mergeCell ref="O13:O17"/>
    <mergeCell ref="P13:P17"/>
    <mergeCell ref="Q13:Q17"/>
    <mergeCell ref="R13:R17"/>
    <mergeCell ref="N6:N7"/>
    <mergeCell ref="O6:O7"/>
    <mergeCell ref="P6:P7"/>
    <mergeCell ref="Q6:Q7"/>
    <mergeCell ref="R6:R7"/>
    <mergeCell ref="N10:N12"/>
    <mergeCell ref="O10:O12"/>
    <mergeCell ref="P10:P12"/>
    <mergeCell ref="Q10:Q12"/>
    <mergeCell ref="R10:R12"/>
    <mergeCell ref="N8:N9"/>
    <mergeCell ref="O8:O9"/>
    <mergeCell ref="P8:P9"/>
    <mergeCell ref="Q8:Q9"/>
    <mergeCell ref="R8:R9"/>
    <mergeCell ref="I33:I36"/>
    <mergeCell ref="J33:J36"/>
    <mergeCell ref="K33:K36"/>
    <mergeCell ref="L33:L36"/>
    <mergeCell ref="M33:M36"/>
    <mergeCell ref="I28:I32"/>
    <mergeCell ref="J28:J32"/>
    <mergeCell ref="K28:K32"/>
    <mergeCell ref="L28:L32"/>
    <mergeCell ref="M28:M32"/>
    <mergeCell ref="I25:I27"/>
    <mergeCell ref="J25:J27"/>
    <mergeCell ref="K25:K27"/>
    <mergeCell ref="L25:L27"/>
    <mergeCell ref="M25:M27"/>
    <mergeCell ref="I22:I24"/>
    <mergeCell ref="J22:J24"/>
    <mergeCell ref="K22:K24"/>
    <mergeCell ref="L22:L24"/>
    <mergeCell ref="M22:M24"/>
    <mergeCell ref="I18:I21"/>
    <mergeCell ref="J18:J21"/>
    <mergeCell ref="K18:K21"/>
    <mergeCell ref="L18:L21"/>
    <mergeCell ref="M18:M21"/>
    <mergeCell ref="I13:I17"/>
    <mergeCell ref="J13:J17"/>
    <mergeCell ref="K13:K17"/>
    <mergeCell ref="L13:L17"/>
    <mergeCell ref="M13:M17"/>
    <mergeCell ref="I6:I7"/>
    <mergeCell ref="J6:J7"/>
    <mergeCell ref="K6:K7"/>
    <mergeCell ref="L6:L7"/>
    <mergeCell ref="M6:M7"/>
    <mergeCell ref="I10:I12"/>
    <mergeCell ref="J10:J12"/>
    <mergeCell ref="K10:K12"/>
    <mergeCell ref="L10:L12"/>
    <mergeCell ref="M10:M12"/>
    <mergeCell ref="I8:I9"/>
    <mergeCell ref="J8:J9"/>
    <mergeCell ref="K8:K9"/>
    <mergeCell ref="L8:L9"/>
    <mergeCell ref="M8:M9"/>
    <mergeCell ref="E28:E32"/>
    <mergeCell ref="F28:F32"/>
    <mergeCell ref="G28:G32"/>
    <mergeCell ref="H28:H32"/>
    <mergeCell ref="E33:E36"/>
    <mergeCell ref="F33:F36"/>
    <mergeCell ref="G33:G36"/>
    <mergeCell ref="H33:H36"/>
    <mergeCell ref="F22:F24"/>
    <mergeCell ref="G22:G24"/>
    <mergeCell ref="H22:H24"/>
    <mergeCell ref="E25:E27"/>
    <mergeCell ref="F25:F27"/>
    <mergeCell ref="G25:G27"/>
    <mergeCell ref="H25:H27"/>
    <mergeCell ref="E22:E24"/>
    <mergeCell ref="H10:H12"/>
    <mergeCell ref="E13:E17"/>
    <mergeCell ref="F13:F17"/>
    <mergeCell ref="G13:G17"/>
    <mergeCell ref="H13:H17"/>
    <mergeCell ref="E10:E12"/>
    <mergeCell ref="F10:F12"/>
    <mergeCell ref="G10:G12"/>
    <mergeCell ref="E18:E21"/>
    <mergeCell ref="F18:F21"/>
    <mergeCell ref="G18:G21"/>
    <mergeCell ref="H18:H21"/>
    <mergeCell ref="E6:E7"/>
    <mergeCell ref="F6:F7"/>
    <mergeCell ref="G6:G7"/>
    <mergeCell ref="H6:H7"/>
    <mergeCell ref="E8:E9"/>
    <mergeCell ref="F8:F9"/>
    <mergeCell ref="G8:G9"/>
    <mergeCell ref="H8:H9"/>
    <mergeCell ref="E2:E5"/>
    <mergeCell ref="F2:F5"/>
    <mergeCell ref="G2:G5"/>
    <mergeCell ref="C13:C17"/>
    <mergeCell ref="D33:D36"/>
    <mergeCell ref="A25:A27"/>
    <mergeCell ref="B25:B27"/>
    <mergeCell ref="D25:D27"/>
    <mergeCell ref="A28:A32"/>
    <mergeCell ref="B28:B32"/>
    <mergeCell ref="D28:D32"/>
    <mergeCell ref="C25:C27"/>
    <mergeCell ref="C28:C32"/>
    <mergeCell ref="C33:C36"/>
    <mergeCell ref="A38:B38"/>
    <mergeCell ref="A33:A36"/>
    <mergeCell ref="B33:B36"/>
    <mergeCell ref="A18:A21"/>
    <mergeCell ref="B18:B21"/>
    <mergeCell ref="A6:A9"/>
    <mergeCell ref="B6:B7"/>
    <mergeCell ref="D6:D7"/>
    <mergeCell ref="B8:B9"/>
    <mergeCell ref="D8:D9"/>
    <mergeCell ref="C6:C9"/>
    <mergeCell ref="D18:D21"/>
    <mergeCell ref="A22:A24"/>
    <mergeCell ref="B22:B24"/>
    <mergeCell ref="D22:D24"/>
    <mergeCell ref="C18:C21"/>
    <mergeCell ref="C22:C24"/>
    <mergeCell ref="A10:A12"/>
    <mergeCell ref="B10:B12"/>
    <mergeCell ref="D10:D12"/>
    <mergeCell ref="A13:A17"/>
    <mergeCell ref="B13:B17"/>
    <mergeCell ref="D13:D17"/>
    <mergeCell ref="C10:C12"/>
    <mergeCell ref="I2:I5"/>
    <mergeCell ref="D2:D5"/>
    <mergeCell ref="C2:C5"/>
    <mergeCell ref="B3:B5"/>
    <mergeCell ref="A2:A5"/>
    <mergeCell ref="R2:R5"/>
    <mergeCell ref="Q2:Q5"/>
    <mergeCell ref="P2:P5"/>
    <mergeCell ref="O2:O5"/>
    <mergeCell ref="N2:N5"/>
    <mergeCell ref="M2:M5"/>
    <mergeCell ref="L2:L5"/>
    <mergeCell ref="K2:K5"/>
    <mergeCell ref="J2:J5"/>
    <mergeCell ref="H2:H5"/>
  </mergeCells>
  <hyperlinks>
    <hyperlink ref="C2" location="Interpretation!A2" display="Interpretation!A2"/>
    <hyperlink ref="C3" location="Interpretation!A2" display="Interpretation!A2"/>
    <hyperlink ref="C10" location="Interpretation!A5" display="Interpretation!A5"/>
    <hyperlink ref="C11" location="Interpretation!A5" display="Interpretation!A5"/>
    <hyperlink ref="C12" location="Interpretation!A5" display="Interpretation!A5"/>
    <hyperlink ref="C13" location="Interpretation!A6" display="Interpretation!A6"/>
    <hyperlink ref="C14" location="Interpretation!A6" display="Interpretation!A6"/>
    <hyperlink ref="C15" location="Interpretation!A6" display="Interpretation!A6"/>
    <hyperlink ref="C16" location="Interpretation!A6" display="Interpretation!A6"/>
    <hyperlink ref="C17" location="Interpretation!A6" display="Interpretation!A6"/>
    <hyperlink ref="C18" location="Interpretation!A8" display="Interpretation!A8"/>
    <hyperlink ref="C19" location="Interpretation!A8" display="Interpretation!A8"/>
    <hyperlink ref="C20" location="Interpretation!A8" display="Interpretation!A8"/>
    <hyperlink ref="C21" location="Interpretation!A8" display="Interpretation!A8"/>
    <hyperlink ref="C22" location="Interpretation!A9" display="Interpretation!A9"/>
    <hyperlink ref="C23" location="Interpretation!A9" display="Interpretation!A9"/>
    <hyperlink ref="C24" location="Interpretation!A9" display="Interpretation!A9"/>
    <hyperlink ref="C25" location="Interpretation!A10" display="Interpretation!A10"/>
    <hyperlink ref="C26" location="Interpretation!A10" display="Interpretation!A10"/>
    <hyperlink ref="C27" location="Interpretation!A10" display="Interpretation!A10"/>
    <hyperlink ref="C28" location="Interpretation!A12" display="Interpretation!A12"/>
    <hyperlink ref="C29" location="Interpretation!A12" display="Interpretation!A12"/>
    <hyperlink ref="C30" location="Interpretation!A12" display="Interpretation!A12"/>
    <hyperlink ref="C31" location="Interpretation!A12" display="Interpretation!A12"/>
    <hyperlink ref="C32" location="Interpretation!A12" display="Interpretation!A12"/>
    <hyperlink ref="C33" location="Interpretation!A13" display="Interpretation!A13"/>
    <hyperlink ref="C34" location="Interpretation!A13" display="Interpretation!A13"/>
    <hyperlink ref="C35" location="Interpretation!A13" display="Interpretation!A13"/>
    <hyperlink ref="C36" location="Interpretation!A13" display="Interpretation!A13"/>
    <hyperlink ref="C5" location="Interpretation!A2" display="Interpretation!A2"/>
    <hyperlink ref="C4" location="Interpretation!A2" display="Interpretation!A2"/>
    <hyperlink ref="C6" location="Interpretation!A3" display="Meer informatie"/>
    <hyperlink ref="C7" location="Interpretation!A3" display="Interpretation!A3"/>
    <hyperlink ref="C8" location="Interpretation!A3" display="Interpretation!A3"/>
    <hyperlink ref="C9" location="Interpretation!A3" display="Interpretation!A3"/>
  </hyperlinks>
  <printOptions gridLines="1"/>
  <pageMargins left="0.70866141732283472" right="0.70866141732283472" top="0.74803149606299213" bottom="0.74803149606299213" header="0.31496062992125984" footer="0.31496062992125984"/>
  <pageSetup paperSize="8" scale="97" fitToHeight="0" orientation="landscape"/>
  <headerFooter>
    <oddFooter>&amp;L&amp;P&amp;C&amp;D&amp;R&amp;F: &amp;A</oddFooter>
  </headerFooter>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B381"/>
  <sheetViews>
    <sheetView topLeftCell="A255" zoomScale="91" zoomScaleNormal="91" zoomScalePageLayoutView="91" workbookViewId="0">
      <selection activeCell="A271" sqref="A271"/>
    </sheetView>
  </sheetViews>
  <sheetFormatPr defaultColWidth="10.85546875" defaultRowHeight="14.25" x14ac:dyDescent="0.2"/>
  <cols>
    <col min="1" max="1" width="101.85546875" style="1" customWidth="1"/>
    <col min="2" max="2" width="116.7109375" style="1" customWidth="1"/>
    <col min="3" max="16384" width="10.85546875" style="1"/>
  </cols>
  <sheetData>
    <row r="1" spans="1:2" s="10" customFormat="1" ht="15" x14ac:dyDescent="0.25">
      <c r="A1" s="10" t="s">
        <v>34</v>
      </c>
      <c r="B1" s="10" t="s">
        <v>35</v>
      </c>
    </row>
    <row r="2" spans="1:2" s="10" customFormat="1" ht="15" x14ac:dyDescent="0.25">
      <c r="A2" s="1" t="s">
        <v>36</v>
      </c>
      <c r="B2" s="1" t="s">
        <v>37</v>
      </c>
    </row>
    <row r="3" spans="1:2" x14ac:dyDescent="0.2">
      <c r="A3" s="1" t="s">
        <v>621</v>
      </c>
      <c r="B3" s="1" t="s">
        <v>423</v>
      </c>
    </row>
    <row r="4" spans="1:2" ht="15" x14ac:dyDescent="0.25">
      <c r="A4" s="10" t="s">
        <v>419</v>
      </c>
      <c r="B4" s="10" t="s">
        <v>420</v>
      </c>
    </row>
    <row r="5" spans="1:2" x14ac:dyDescent="0.2">
      <c r="A5" s="1" t="s">
        <v>29</v>
      </c>
      <c r="B5" s="1" t="s">
        <v>38</v>
      </c>
    </row>
    <row r="6" spans="1:2" x14ac:dyDescent="0.2">
      <c r="A6" s="1" t="s">
        <v>39</v>
      </c>
      <c r="B6" s="1" t="s">
        <v>40</v>
      </c>
    </row>
    <row r="7" spans="1:2" x14ac:dyDescent="0.2">
      <c r="A7" s="1" t="s">
        <v>522</v>
      </c>
      <c r="B7" s="1" t="s">
        <v>523</v>
      </c>
    </row>
    <row r="8" spans="1:2" x14ac:dyDescent="0.2">
      <c r="A8" s="1" t="s">
        <v>41</v>
      </c>
      <c r="B8" s="1" t="s">
        <v>42</v>
      </c>
    </row>
    <row r="9" spans="1:2" x14ac:dyDescent="0.2">
      <c r="A9" s="1" t="s">
        <v>43</v>
      </c>
      <c r="B9" s="1" t="s">
        <v>44</v>
      </c>
    </row>
    <row r="10" spans="1:2" x14ac:dyDescent="0.2">
      <c r="A10" s="11" t="s">
        <v>45</v>
      </c>
      <c r="B10" s="11" t="s">
        <v>46</v>
      </c>
    </row>
    <row r="11" spans="1:2" x14ac:dyDescent="0.2">
      <c r="A11" s="11" t="s">
        <v>47</v>
      </c>
      <c r="B11" s="11" t="s">
        <v>48</v>
      </c>
    </row>
    <row r="12" spans="1:2" x14ac:dyDescent="0.2">
      <c r="A12" s="11" t="s">
        <v>49</v>
      </c>
      <c r="B12" s="11" t="s">
        <v>50</v>
      </c>
    </row>
    <row r="13" spans="1:2" x14ac:dyDescent="0.2">
      <c r="A13" s="11" t="s">
        <v>51</v>
      </c>
      <c r="B13" s="11" t="s">
        <v>52</v>
      </c>
    </row>
    <row r="14" spans="1:2" x14ac:dyDescent="0.2">
      <c r="A14" s="11" t="s">
        <v>53</v>
      </c>
      <c r="B14" s="11" t="s">
        <v>54</v>
      </c>
    </row>
    <row r="15" spans="1:2" x14ac:dyDescent="0.2">
      <c r="A15" s="11" t="s">
        <v>55</v>
      </c>
      <c r="B15" s="11" t="s">
        <v>56</v>
      </c>
    </row>
    <row r="16" spans="1:2" x14ac:dyDescent="0.2">
      <c r="A16" s="11" t="s">
        <v>57</v>
      </c>
      <c r="B16" s="11" t="s">
        <v>58</v>
      </c>
    </row>
    <row r="17" spans="1:2" x14ac:dyDescent="0.2">
      <c r="A17" s="11" t="s">
        <v>59</v>
      </c>
      <c r="B17" s="11" t="s">
        <v>60</v>
      </c>
    </row>
    <row r="18" spans="1:2" x14ac:dyDescent="0.2">
      <c r="A18" s="11" t="s">
        <v>61</v>
      </c>
      <c r="B18" s="11" t="s">
        <v>62</v>
      </c>
    </row>
    <row r="19" spans="1:2" x14ac:dyDescent="0.2">
      <c r="A19" s="11" t="s">
        <v>63</v>
      </c>
      <c r="B19" s="11" t="s">
        <v>64</v>
      </c>
    </row>
    <row r="20" spans="1:2" x14ac:dyDescent="0.2">
      <c r="A20" s="11" t="s">
        <v>65</v>
      </c>
      <c r="B20" s="11" t="s">
        <v>66</v>
      </c>
    </row>
    <row r="21" spans="1:2" x14ac:dyDescent="0.2">
      <c r="A21" s="1" t="s">
        <v>67</v>
      </c>
      <c r="B21" s="98" t="s">
        <v>714</v>
      </c>
    </row>
    <row r="22" spans="1:2" x14ac:dyDescent="0.2">
      <c r="A22" s="1" t="s">
        <v>68</v>
      </c>
      <c r="B22" s="1" t="s">
        <v>69</v>
      </c>
    </row>
    <row r="23" spans="1:2" x14ac:dyDescent="0.2">
      <c r="A23" s="1" t="s">
        <v>70</v>
      </c>
      <c r="B23" s="12" t="s">
        <v>71</v>
      </c>
    </row>
    <row r="24" spans="1:2" x14ac:dyDescent="0.2">
      <c r="A24" s="1" t="s">
        <v>72</v>
      </c>
      <c r="B24" s="1" t="s">
        <v>73</v>
      </c>
    </row>
    <row r="25" spans="1:2" x14ac:dyDescent="0.2">
      <c r="A25" s="1" t="s">
        <v>74</v>
      </c>
      <c r="B25" s="1" t="s">
        <v>75</v>
      </c>
    </row>
    <row r="26" spans="1:2" x14ac:dyDescent="0.2">
      <c r="A26" s="1" t="s">
        <v>76</v>
      </c>
      <c r="B26" s="1" t="s">
        <v>77</v>
      </c>
    </row>
    <row r="27" spans="1:2" x14ac:dyDescent="0.2">
      <c r="A27" s="1" t="s">
        <v>78</v>
      </c>
      <c r="B27" s="1" t="s">
        <v>79</v>
      </c>
    </row>
    <row r="28" spans="1:2" x14ac:dyDescent="0.2">
      <c r="A28" s="1" t="s">
        <v>80</v>
      </c>
      <c r="B28" s="1" t="s">
        <v>81</v>
      </c>
    </row>
    <row r="29" spans="1:2" x14ac:dyDescent="0.2">
      <c r="A29" s="1" t="s">
        <v>82</v>
      </c>
      <c r="B29" s="1" t="s">
        <v>83</v>
      </c>
    </row>
    <row r="30" spans="1:2" x14ac:dyDescent="0.2">
      <c r="A30" s="1" t="s">
        <v>588</v>
      </c>
      <c r="B30" s="1" t="s">
        <v>84</v>
      </c>
    </row>
    <row r="31" spans="1:2" ht="42.75" x14ac:dyDescent="0.2">
      <c r="A31" s="12" t="s">
        <v>85</v>
      </c>
      <c r="B31" s="12" t="s">
        <v>86</v>
      </c>
    </row>
    <row r="32" spans="1:2" x14ac:dyDescent="0.2">
      <c r="A32" s="1" t="s">
        <v>87</v>
      </c>
      <c r="B32" s="1" t="s">
        <v>88</v>
      </c>
    </row>
    <row r="33" spans="1:2" x14ac:dyDescent="0.2">
      <c r="A33" s="1" t="s">
        <v>89</v>
      </c>
      <c r="B33" s="1" t="s">
        <v>623</v>
      </c>
    </row>
    <row r="34" spans="1:2" ht="29.1" customHeight="1" x14ac:dyDescent="0.2">
      <c r="A34" s="12" t="s">
        <v>556</v>
      </c>
      <c r="B34" s="12" t="s">
        <v>90</v>
      </c>
    </row>
    <row r="35" spans="1:2" x14ac:dyDescent="0.2">
      <c r="A35" s="1" t="s">
        <v>91</v>
      </c>
      <c r="B35" s="1" t="s">
        <v>624</v>
      </c>
    </row>
    <row r="36" spans="1:2" ht="42.75" x14ac:dyDescent="0.2">
      <c r="A36" s="12" t="s">
        <v>630</v>
      </c>
      <c r="B36" s="12" t="s">
        <v>92</v>
      </c>
    </row>
    <row r="37" spans="1:2" x14ac:dyDescent="0.2">
      <c r="A37" s="1" t="s">
        <v>93</v>
      </c>
      <c r="B37" s="1" t="s">
        <v>94</v>
      </c>
    </row>
    <row r="38" spans="1:2" x14ac:dyDescent="0.2">
      <c r="A38" s="1" t="s">
        <v>95</v>
      </c>
      <c r="B38" s="1" t="s">
        <v>96</v>
      </c>
    </row>
    <row r="39" spans="1:2" x14ac:dyDescent="0.2">
      <c r="A39" s="1" t="s">
        <v>97</v>
      </c>
      <c r="B39" s="1" t="s">
        <v>98</v>
      </c>
    </row>
    <row r="40" spans="1:2" x14ac:dyDescent="0.2">
      <c r="A40" s="1" t="s">
        <v>99</v>
      </c>
      <c r="B40" s="1" t="s">
        <v>100</v>
      </c>
    </row>
    <row r="41" spans="1:2" x14ac:dyDescent="0.2">
      <c r="A41" s="1" t="s">
        <v>101</v>
      </c>
      <c r="B41" s="1" t="s">
        <v>102</v>
      </c>
    </row>
    <row r="42" spans="1:2" x14ac:dyDescent="0.2">
      <c r="A42" s="1" t="s">
        <v>103</v>
      </c>
      <c r="B42" s="1" t="s">
        <v>104</v>
      </c>
    </row>
    <row r="43" spans="1:2" x14ac:dyDescent="0.2">
      <c r="A43" s="1" t="s">
        <v>105</v>
      </c>
      <c r="B43" s="1" t="s">
        <v>106</v>
      </c>
    </row>
    <row r="44" spans="1:2" ht="42.75" x14ac:dyDescent="0.2">
      <c r="A44" s="12" t="s">
        <v>107</v>
      </c>
      <c r="B44" s="12" t="s">
        <v>108</v>
      </c>
    </row>
    <row r="45" spans="1:2" x14ac:dyDescent="0.2">
      <c r="A45" s="1" t="s">
        <v>109</v>
      </c>
      <c r="B45" s="1" t="s">
        <v>110</v>
      </c>
    </row>
    <row r="46" spans="1:2" x14ac:dyDescent="0.2">
      <c r="A46" s="1" t="s">
        <v>111</v>
      </c>
      <c r="B46" s="1" t="s">
        <v>112</v>
      </c>
    </row>
    <row r="47" spans="1:2" x14ac:dyDescent="0.2">
      <c r="A47" s="1" t="s">
        <v>113</v>
      </c>
      <c r="B47" s="1" t="s">
        <v>114</v>
      </c>
    </row>
    <row r="48" spans="1:2" x14ac:dyDescent="0.2">
      <c r="A48" s="1" t="s">
        <v>115</v>
      </c>
      <c r="B48" s="1" t="s">
        <v>116</v>
      </c>
    </row>
    <row r="49" spans="1:2" x14ac:dyDescent="0.2">
      <c r="A49" s="1" t="s">
        <v>117</v>
      </c>
      <c r="B49" s="12" t="s">
        <v>118</v>
      </c>
    </row>
    <row r="50" spans="1:2" x14ac:dyDescent="0.2">
      <c r="A50" s="1" t="s">
        <v>119</v>
      </c>
      <c r="B50" s="1" t="s">
        <v>120</v>
      </c>
    </row>
    <row r="51" spans="1:2" x14ac:dyDescent="0.2">
      <c r="A51" s="1" t="s">
        <v>121</v>
      </c>
      <c r="B51" s="1" t="s">
        <v>122</v>
      </c>
    </row>
    <row r="52" spans="1:2" x14ac:dyDescent="0.2">
      <c r="A52" s="1" t="s">
        <v>123</v>
      </c>
      <c r="B52" s="1" t="s">
        <v>124</v>
      </c>
    </row>
    <row r="53" spans="1:2" x14ac:dyDescent="0.2">
      <c r="A53" s="1" t="s">
        <v>557</v>
      </c>
      <c r="B53" s="1" t="s">
        <v>125</v>
      </c>
    </row>
    <row r="54" spans="1:2" x14ac:dyDescent="0.2">
      <c r="A54" s="1" t="s">
        <v>126</v>
      </c>
      <c r="B54" s="1" t="s">
        <v>127</v>
      </c>
    </row>
    <row r="55" spans="1:2" x14ac:dyDescent="0.2">
      <c r="A55" s="1" t="s">
        <v>128</v>
      </c>
      <c r="B55" s="1" t="s">
        <v>129</v>
      </c>
    </row>
    <row r="56" spans="1:2" x14ac:dyDescent="0.2">
      <c r="A56" s="1" t="s">
        <v>130</v>
      </c>
      <c r="B56" s="1" t="s">
        <v>131</v>
      </c>
    </row>
    <row r="57" spans="1:2" x14ac:dyDescent="0.2">
      <c r="A57" s="1" t="s">
        <v>132</v>
      </c>
      <c r="B57" s="1" t="s">
        <v>133</v>
      </c>
    </row>
    <row r="58" spans="1:2" x14ac:dyDescent="0.2">
      <c r="A58" s="1" t="s">
        <v>134</v>
      </c>
      <c r="B58" s="1" t="s">
        <v>135</v>
      </c>
    </row>
    <row r="59" spans="1:2" x14ac:dyDescent="0.2">
      <c r="A59" s="1" t="s">
        <v>30</v>
      </c>
      <c r="B59" s="1" t="s">
        <v>136</v>
      </c>
    </row>
    <row r="60" spans="1:2" x14ac:dyDescent="0.2">
      <c r="A60" s="1" t="s">
        <v>137</v>
      </c>
      <c r="B60" s="1" t="s">
        <v>138</v>
      </c>
    </row>
    <row r="61" spans="1:2" x14ac:dyDescent="0.2">
      <c r="A61" s="1" t="s">
        <v>139</v>
      </c>
      <c r="B61" s="1" t="s">
        <v>140</v>
      </c>
    </row>
    <row r="62" spans="1:2" x14ac:dyDescent="0.2">
      <c r="A62" s="1" t="s">
        <v>31</v>
      </c>
      <c r="B62" s="1" t="s">
        <v>141</v>
      </c>
    </row>
    <row r="63" spans="1:2" x14ac:dyDescent="0.2">
      <c r="A63" s="1" t="s">
        <v>142</v>
      </c>
      <c r="B63" s="1" t="s">
        <v>143</v>
      </c>
    </row>
    <row r="64" spans="1:2" x14ac:dyDescent="0.2">
      <c r="A64" s="1" t="s">
        <v>144</v>
      </c>
      <c r="B64" s="1" t="s">
        <v>145</v>
      </c>
    </row>
    <row r="65" spans="1:2" x14ac:dyDescent="0.2">
      <c r="A65" s="1" t="s">
        <v>146</v>
      </c>
      <c r="B65" s="1" t="s">
        <v>147</v>
      </c>
    </row>
    <row r="66" spans="1:2" x14ac:dyDescent="0.2">
      <c r="A66" s="1" t="s">
        <v>148</v>
      </c>
      <c r="B66" s="1" t="s">
        <v>149</v>
      </c>
    </row>
    <row r="67" spans="1:2" x14ac:dyDescent="0.2">
      <c r="A67" s="1" t="s">
        <v>150</v>
      </c>
      <c r="B67" s="1" t="s">
        <v>151</v>
      </c>
    </row>
    <row r="68" spans="1:2" x14ac:dyDescent="0.2">
      <c r="A68" s="1" t="s">
        <v>152</v>
      </c>
      <c r="B68" s="1" t="s">
        <v>153</v>
      </c>
    </row>
    <row r="69" spans="1:2" x14ac:dyDescent="0.2">
      <c r="A69" s="1" t="s">
        <v>639</v>
      </c>
      <c r="B69" s="1" t="s">
        <v>640</v>
      </c>
    </row>
    <row r="70" spans="1:2" x14ac:dyDescent="0.2">
      <c r="A70" s="1" t="s">
        <v>154</v>
      </c>
      <c r="B70" s="1" t="s">
        <v>155</v>
      </c>
    </row>
    <row r="71" spans="1:2" x14ac:dyDescent="0.2">
      <c r="A71" s="1" t="s">
        <v>156</v>
      </c>
      <c r="B71" s="1" t="s">
        <v>157</v>
      </c>
    </row>
    <row r="72" spans="1:2" x14ac:dyDescent="0.2">
      <c r="A72" s="1" t="s">
        <v>641</v>
      </c>
      <c r="B72" s="1" t="s">
        <v>642</v>
      </c>
    </row>
    <row r="73" spans="1:2" x14ac:dyDescent="0.2">
      <c r="A73" s="1" t="s">
        <v>32</v>
      </c>
      <c r="B73" s="1" t="s">
        <v>158</v>
      </c>
    </row>
    <row r="74" spans="1:2" x14ac:dyDescent="0.2">
      <c r="A74" s="1" t="s">
        <v>159</v>
      </c>
      <c r="B74" s="1" t="s">
        <v>160</v>
      </c>
    </row>
    <row r="75" spans="1:2" x14ac:dyDescent="0.2">
      <c r="A75" s="1" t="s">
        <v>161</v>
      </c>
      <c r="B75" s="1" t="s">
        <v>162</v>
      </c>
    </row>
    <row r="76" spans="1:2" x14ac:dyDescent="0.2">
      <c r="A76" s="1" t="s">
        <v>163</v>
      </c>
      <c r="B76" s="1" t="s">
        <v>164</v>
      </c>
    </row>
    <row r="77" spans="1:2" x14ac:dyDescent="0.2">
      <c r="A77" s="1" t="s">
        <v>165</v>
      </c>
      <c r="B77" s="1" t="s">
        <v>166</v>
      </c>
    </row>
    <row r="78" spans="1:2" x14ac:dyDescent="0.2">
      <c r="A78" s="1" t="s">
        <v>167</v>
      </c>
      <c r="B78" s="1" t="s">
        <v>168</v>
      </c>
    </row>
    <row r="79" spans="1:2" x14ac:dyDescent="0.2">
      <c r="A79" s="1" t="s">
        <v>169</v>
      </c>
      <c r="B79" s="1" t="s">
        <v>170</v>
      </c>
    </row>
    <row r="80" spans="1:2" x14ac:dyDescent="0.2">
      <c r="A80" s="1" t="s">
        <v>171</v>
      </c>
      <c r="B80" s="1" t="s">
        <v>172</v>
      </c>
    </row>
    <row r="81" spans="1:2" x14ac:dyDescent="0.2">
      <c r="A81" s="1" t="s">
        <v>173</v>
      </c>
      <c r="B81" s="1" t="s">
        <v>174</v>
      </c>
    </row>
    <row r="82" spans="1:2" x14ac:dyDescent="0.2">
      <c r="A82" s="1" t="s">
        <v>175</v>
      </c>
      <c r="B82" s="1" t="s">
        <v>176</v>
      </c>
    </row>
    <row r="83" spans="1:2" ht="42.75" x14ac:dyDescent="0.2">
      <c r="A83" s="12" t="s">
        <v>177</v>
      </c>
      <c r="B83" s="12" t="s">
        <v>178</v>
      </c>
    </row>
    <row r="84" spans="1:2" x14ac:dyDescent="0.2">
      <c r="A84" s="1" t="s">
        <v>179</v>
      </c>
      <c r="B84" s="1" t="s">
        <v>180</v>
      </c>
    </row>
    <row r="85" spans="1:2" x14ac:dyDescent="0.2">
      <c r="A85" s="1" t="s">
        <v>181</v>
      </c>
      <c r="B85" s="1" t="s">
        <v>182</v>
      </c>
    </row>
    <row r="86" spans="1:2" x14ac:dyDescent="0.2">
      <c r="A86" s="1" t="s">
        <v>183</v>
      </c>
      <c r="B86" s="1" t="s">
        <v>184</v>
      </c>
    </row>
    <row r="87" spans="1:2" x14ac:dyDescent="0.2">
      <c r="A87" s="1" t="s">
        <v>185</v>
      </c>
      <c r="B87" s="1" t="s">
        <v>186</v>
      </c>
    </row>
    <row r="88" spans="1:2" x14ac:dyDescent="0.2">
      <c r="A88" s="1" t="str">
        <f>PROPER(A63)</f>
        <v>Ernstige Arbeidsongevallen</v>
      </c>
      <c r="B88" s="1" t="s">
        <v>187</v>
      </c>
    </row>
    <row r="89" spans="1:2" x14ac:dyDescent="0.2">
      <c r="A89" s="1" t="str">
        <f t="shared" ref="A89:A99" si="0">PROPER(A64)</f>
        <v>Langdurige Afwezigheden</v>
      </c>
      <c r="B89" s="1" t="s">
        <v>188</v>
      </c>
    </row>
    <row r="90" spans="1:2" x14ac:dyDescent="0.2">
      <c r="A90" s="1" t="str">
        <f t="shared" si="0"/>
        <v>Herhaalde Kortdurende Afwezigheden</v>
      </c>
      <c r="B90" s="1" t="s">
        <v>189</v>
      </c>
    </row>
    <row r="91" spans="1:2" x14ac:dyDescent="0.2">
      <c r="A91" s="1" t="str">
        <f t="shared" si="0"/>
        <v>Verloop</v>
      </c>
      <c r="B91" s="1" t="s">
        <v>190</v>
      </c>
    </row>
    <row r="92" spans="1:2" x14ac:dyDescent="0.2">
      <c r="A92" s="1" t="str">
        <f t="shared" si="0"/>
        <v>Interne Mutaties</v>
      </c>
      <c r="B92" s="1" t="s">
        <v>191</v>
      </c>
    </row>
    <row r="93" spans="1:2" x14ac:dyDescent="0.2">
      <c r="A93" s="1" t="str">
        <f t="shared" si="0"/>
        <v>Ontslagen</v>
      </c>
      <c r="B93" s="1" t="s">
        <v>192</v>
      </c>
    </row>
    <row r="94" spans="1:2" x14ac:dyDescent="0.2">
      <c r="A94" s="1" t="str">
        <f t="shared" si="0"/>
        <v>4. Psychosociale Verzoeken</v>
      </c>
      <c r="B94" s="1" t="s">
        <v>193</v>
      </c>
    </row>
    <row r="95" spans="1:2" x14ac:dyDescent="0.2">
      <c r="A95" s="1" t="str">
        <f t="shared" si="0"/>
        <v>Zelfdoding</v>
      </c>
      <c r="B95" s="1" t="s">
        <v>194</v>
      </c>
    </row>
    <row r="96" spans="1:2" x14ac:dyDescent="0.2">
      <c r="A96" s="1" t="str">
        <f t="shared" si="0"/>
        <v>Staking</v>
      </c>
      <c r="B96" s="1" t="s">
        <v>195</v>
      </c>
    </row>
    <row r="97" spans="1:2" x14ac:dyDescent="0.2">
      <c r="A97" s="1" t="str">
        <f t="shared" si="0"/>
        <v>5. Schokkende Gebeurtenissen</v>
      </c>
      <c r="B97" s="1" t="s">
        <v>196</v>
      </c>
    </row>
    <row r="98" spans="1:2" x14ac:dyDescent="0.2">
      <c r="A98" s="1" t="str">
        <f t="shared" si="0"/>
        <v>Verslaving</v>
      </c>
      <c r="B98" s="1" t="s">
        <v>197</v>
      </c>
    </row>
    <row r="99" spans="1:2" x14ac:dyDescent="0.2">
      <c r="A99" s="1" t="str">
        <f t="shared" si="0"/>
        <v>Verandering</v>
      </c>
      <c r="B99" s="1" t="s">
        <v>198</v>
      </c>
    </row>
    <row r="100" spans="1:2" x14ac:dyDescent="0.2">
      <c r="A100" s="1" t="s">
        <v>199</v>
      </c>
      <c r="B100" s="1" t="s">
        <v>200</v>
      </c>
    </row>
    <row r="101" spans="1:2" x14ac:dyDescent="0.2">
      <c r="A101" s="1" t="s">
        <v>201</v>
      </c>
      <c r="B101" s="1" t="s">
        <v>202</v>
      </c>
    </row>
    <row r="102" spans="1:2" x14ac:dyDescent="0.2">
      <c r="A102" s="1" t="s">
        <v>203</v>
      </c>
      <c r="B102" s="1" t="s">
        <v>204</v>
      </c>
    </row>
    <row r="103" spans="1:2" x14ac:dyDescent="0.2">
      <c r="A103" s="1" t="s">
        <v>438</v>
      </c>
      <c r="B103" s="1" t="s">
        <v>455</v>
      </c>
    </row>
    <row r="104" spans="1:2" x14ac:dyDescent="0.2">
      <c r="A104" s="1" t="s">
        <v>439</v>
      </c>
      <c r="B104" s="1" t="s">
        <v>456</v>
      </c>
    </row>
    <row r="105" spans="1:2" x14ac:dyDescent="0.2">
      <c r="A105" s="1" t="s">
        <v>440</v>
      </c>
      <c r="B105" s="1" t="s">
        <v>457</v>
      </c>
    </row>
    <row r="106" spans="1:2" x14ac:dyDescent="0.2">
      <c r="A106" s="1" t="s">
        <v>559</v>
      </c>
      <c r="B106" s="12" t="s">
        <v>458</v>
      </c>
    </row>
    <row r="107" spans="1:2" x14ac:dyDescent="0.2">
      <c r="A107" s="1" t="s">
        <v>441</v>
      </c>
      <c r="B107" s="1" t="s">
        <v>459</v>
      </c>
    </row>
    <row r="108" spans="1:2" x14ac:dyDescent="0.2">
      <c r="A108" s="1" t="s">
        <v>442</v>
      </c>
      <c r="B108" s="1" t="s">
        <v>460</v>
      </c>
    </row>
    <row r="109" spans="1:2" x14ac:dyDescent="0.2">
      <c r="A109" s="1" t="s">
        <v>443</v>
      </c>
      <c r="B109" s="1" t="s">
        <v>461</v>
      </c>
    </row>
    <row r="110" spans="1:2" x14ac:dyDescent="0.2">
      <c r="A110" s="1" t="s">
        <v>444</v>
      </c>
      <c r="B110" s="1" t="s">
        <v>462</v>
      </c>
    </row>
    <row r="111" spans="1:2" x14ac:dyDescent="0.2">
      <c r="A111" s="1" t="s">
        <v>445</v>
      </c>
      <c r="B111" s="1" t="s">
        <v>726</v>
      </c>
    </row>
    <row r="112" spans="1:2" x14ac:dyDescent="0.2">
      <c r="A112" s="1" t="s">
        <v>205</v>
      </c>
      <c r="B112" s="1" t="s">
        <v>206</v>
      </c>
    </row>
    <row r="113" spans="1:2" x14ac:dyDescent="0.2">
      <c r="A113" s="1" t="s">
        <v>2</v>
      </c>
      <c r="B113" s="1" t="s">
        <v>207</v>
      </c>
    </row>
    <row r="114" spans="1:2" x14ac:dyDescent="0.2">
      <c r="A114" s="1" t="s">
        <v>436</v>
      </c>
      <c r="B114" s="1" t="s">
        <v>437</v>
      </c>
    </row>
    <row r="115" spans="1:2" x14ac:dyDescent="0.2">
      <c r="A115" s="1" t="s">
        <v>1</v>
      </c>
      <c r="B115" s="1" t="s">
        <v>208</v>
      </c>
    </row>
    <row r="116" spans="1:2" x14ac:dyDescent="0.2">
      <c r="A116" s="1" t="s">
        <v>4</v>
      </c>
      <c r="B116" s="1" t="s">
        <v>209</v>
      </c>
    </row>
    <row r="117" spans="1:2" x14ac:dyDescent="0.2">
      <c r="A117" s="1" t="s">
        <v>5</v>
      </c>
      <c r="B117" s="1" t="s">
        <v>210</v>
      </c>
    </row>
    <row r="118" spans="1:2" x14ac:dyDescent="0.2">
      <c r="A118" s="1" t="s">
        <v>6</v>
      </c>
      <c r="B118" s="1" t="s">
        <v>211</v>
      </c>
    </row>
    <row r="119" spans="1:2" ht="42.75" x14ac:dyDescent="0.2">
      <c r="A119" s="12" t="s">
        <v>558</v>
      </c>
      <c r="B119" s="12" t="s">
        <v>212</v>
      </c>
    </row>
    <row r="120" spans="1:2" x14ac:dyDescent="0.2">
      <c r="A120" s="12" t="s">
        <v>213</v>
      </c>
      <c r="B120" s="1" t="s">
        <v>214</v>
      </c>
    </row>
    <row r="121" spans="1:2" x14ac:dyDescent="0.2">
      <c r="A121" s="1" t="s">
        <v>417</v>
      </c>
      <c r="B121" s="98" t="s">
        <v>715</v>
      </c>
    </row>
    <row r="122" spans="1:2" x14ac:dyDescent="0.2">
      <c r="A122" s="1" t="s">
        <v>8</v>
      </c>
      <c r="B122" s="1" t="s">
        <v>215</v>
      </c>
    </row>
    <row r="123" spans="1:2" ht="42.75" x14ac:dyDescent="0.2">
      <c r="A123" s="12" t="s">
        <v>631</v>
      </c>
      <c r="B123" s="12" t="s">
        <v>216</v>
      </c>
    </row>
    <row r="124" spans="1:2" x14ac:dyDescent="0.2">
      <c r="A124" s="12" t="s">
        <v>12</v>
      </c>
      <c r="B124" s="1" t="s">
        <v>217</v>
      </c>
    </row>
    <row r="125" spans="1:2" x14ac:dyDescent="0.2">
      <c r="A125" s="1" t="s">
        <v>0</v>
      </c>
      <c r="B125" s="1" t="s">
        <v>218</v>
      </c>
    </row>
    <row r="126" spans="1:2" x14ac:dyDescent="0.2">
      <c r="A126" s="1" t="s">
        <v>26</v>
      </c>
      <c r="B126" s="1" t="s">
        <v>219</v>
      </c>
    </row>
    <row r="127" spans="1:2" x14ac:dyDescent="0.2">
      <c r="A127" s="1" t="s">
        <v>220</v>
      </c>
      <c r="B127" s="1" t="s">
        <v>378</v>
      </c>
    </row>
    <row r="128" spans="1:2" x14ac:dyDescent="0.2">
      <c r="A128" s="1" t="s">
        <v>221</v>
      </c>
      <c r="B128" s="1" t="s">
        <v>222</v>
      </c>
    </row>
    <row r="129" spans="1:2" x14ac:dyDescent="0.2">
      <c r="A129" s="1" t="s">
        <v>635</v>
      </c>
      <c r="B129" s="1" t="s">
        <v>636</v>
      </c>
    </row>
    <row r="130" spans="1:2" x14ac:dyDescent="0.2">
      <c r="A130" s="1" t="s">
        <v>536</v>
      </c>
      <c r="B130" s="1" t="s">
        <v>537</v>
      </c>
    </row>
    <row r="131" spans="1:2" x14ac:dyDescent="0.2">
      <c r="A131" s="1" t="s">
        <v>446</v>
      </c>
      <c r="B131" s="1" t="s">
        <v>451</v>
      </c>
    </row>
    <row r="132" spans="1:2" x14ac:dyDescent="0.2">
      <c r="A132" s="1" t="s">
        <v>632</v>
      </c>
      <c r="B132" s="1" t="s">
        <v>633</v>
      </c>
    </row>
    <row r="133" spans="1:2" ht="42.75" x14ac:dyDescent="0.2">
      <c r="A133" s="12" t="s">
        <v>447</v>
      </c>
      <c r="B133" s="1" t="s">
        <v>452</v>
      </c>
    </row>
    <row r="134" spans="1:2" x14ac:dyDescent="0.2">
      <c r="A134" s="1" t="s">
        <v>448</v>
      </c>
      <c r="B134" s="1" t="s">
        <v>675</v>
      </c>
    </row>
    <row r="135" spans="1:2" x14ac:dyDescent="0.2">
      <c r="A135" s="12" t="s">
        <v>449</v>
      </c>
      <c r="B135" s="1" t="s">
        <v>453</v>
      </c>
    </row>
    <row r="136" spans="1:2" x14ac:dyDescent="0.2">
      <c r="A136" s="1" t="s">
        <v>450</v>
      </c>
      <c r="B136" s="1" t="s">
        <v>454</v>
      </c>
    </row>
    <row r="137" spans="1:2" x14ac:dyDescent="0.2">
      <c r="A137" s="1" t="s">
        <v>538</v>
      </c>
      <c r="B137" s="1" t="s">
        <v>544</v>
      </c>
    </row>
    <row r="138" spans="1:2" x14ac:dyDescent="0.2">
      <c r="A138" s="1" t="s">
        <v>539</v>
      </c>
      <c r="B138" s="1" t="s">
        <v>545</v>
      </c>
    </row>
    <row r="139" spans="1:2" x14ac:dyDescent="0.2">
      <c r="A139" s="1" t="s">
        <v>540</v>
      </c>
      <c r="B139" s="1" t="s">
        <v>546</v>
      </c>
    </row>
    <row r="140" spans="1:2" x14ac:dyDescent="0.2">
      <c r="A140" s="1" t="s">
        <v>541</v>
      </c>
      <c r="B140" s="1" t="s">
        <v>547</v>
      </c>
    </row>
    <row r="141" spans="1:2" x14ac:dyDescent="0.2">
      <c r="A141" s="1" t="s">
        <v>542</v>
      </c>
      <c r="B141" s="1" t="s">
        <v>548</v>
      </c>
    </row>
    <row r="142" spans="1:2" x14ac:dyDescent="0.2">
      <c r="A142" s="1" t="s">
        <v>543</v>
      </c>
      <c r="B142" s="1" t="s">
        <v>549</v>
      </c>
    </row>
    <row r="143" spans="1:2" ht="28.5" x14ac:dyDescent="0.2">
      <c r="A143" s="12" t="s">
        <v>560</v>
      </c>
      <c r="B143" s="12" t="s">
        <v>561</v>
      </c>
    </row>
    <row r="144" spans="1:2" ht="15" x14ac:dyDescent="0.25">
      <c r="A144" s="1" t="s">
        <v>17</v>
      </c>
      <c r="B144" s="1" t="s">
        <v>230</v>
      </c>
    </row>
    <row r="145" spans="1:2" ht="15" x14ac:dyDescent="0.25">
      <c r="A145" s="1" t="s">
        <v>236</v>
      </c>
      <c r="B145" s="1" t="s">
        <v>231</v>
      </c>
    </row>
    <row r="146" spans="1:2" ht="15" x14ac:dyDescent="0.25">
      <c r="A146" s="1" t="s">
        <v>18</v>
      </c>
      <c r="B146" s="1" t="s">
        <v>232</v>
      </c>
    </row>
    <row r="147" spans="1:2" x14ac:dyDescent="0.2">
      <c r="A147" s="1" t="s">
        <v>3</v>
      </c>
      <c r="B147" s="1" t="s">
        <v>226</v>
      </c>
    </row>
    <row r="148" spans="1:2" ht="15" x14ac:dyDescent="0.25">
      <c r="A148" s="1" t="s">
        <v>237</v>
      </c>
      <c r="B148" s="1" t="s">
        <v>233</v>
      </c>
    </row>
    <row r="149" spans="1:2" ht="15" x14ac:dyDescent="0.25">
      <c r="A149" s="1" t="s">
        <v>238</v>
      </c>
      <c r="B149" s="1" t="s">
        <v>234</v>
      </c>
    </row>
    <row r="150" spans="1:2" ht="15" x14ac:dyDescent="0.25">
      <c r="A150" s="1" t="s">
        <v>239</v>
      </c>
      <c r="B150" s="1" t="s">
        <v>235</v>
      </c>
    </row>
    <row r="151" spans="1:2" ht="28.5" x14ac:dyDescent="0.2">
      <c r="A151" s="12" t="s">
        <v>562</v>
      </c>
      <c r="B151" s="12" t="s">
        <v>568</v>
      </c>
    </row>
    <row r="152" spans="1:2" ht="15" x14ac:dyDescent="0.25">
      <c r="A152" s="1" t="s">
        <v>19</v>
      </c>
      <c r="B152" s="1" t="s">
        <v>223</v>
      </c>
    </row>
    <row r="153" spans="1:2" ht="15" x14ac:dyDescent="0.25">
      <c r="A153" s="1" t="s">
        <v>20</v>
      </c>
      <c r="B153" s="1" t="s">
        <v>224</v>
      </c>
    </row>
    <row r="154" spans="1:2" ht="15" x14ac:dyDescent="0.25">
      <c r="A154" s="1" t="s">
        <v>21</v>
      </c>
      <c r="B154" s="1" t="s">
        <v>225</v>
      </c>
    </row>
    <row r="155" spans="1:2" x14ac:dyDescent="0.2">
      <c r="A155" s="1" t="s">
        <v>240</v>
      </c>
      <c r="B155" s="1" t="s">
        <v>247</v>
      </c>
    </row>
    <row r="156" spans="1:2" ht="15" x14ac:dyDescent="0.25">
      <c r="A156" s="1" t="s">
        <v>241</v>
      </c>
      <c r="B156" s="1" t="s">
        <v>227</v>
      </c>
    </row>
    <row r="157" spans="1:2" ht="15" x14ac:dyDescent="0.25">
      <c r="A157" s="1" t="s">
        <v>242</v>
      </c>
      <c r="B157" s="1" t="s">
        <v>228</v>
      </c>
    </row>
    <row r="158" spans="1:2" ht="15" x14ac:dyDescent="0.25">
      <c r="A158" s="1" t="s">
        <v>243</v>
      </c>
      <c r="B158" s="1" t="s">
        <v>229</v>
      </c>
    </row>
    <row r="159" spans="1:2" x14ac:dyDescent="0.2">
      <c r="A159" s="1" t="s">
        <v>252</v>
      </c>
      <c r="B159" s="1" t="s">
        <v>248</v>
      </c>
    </row>
    <row r="160" spans="1:2" x14ac:dyDescent="0.2">
      <c r="A160" s="1" t="s">
        <v>244</v>
      </c>
      <c r="B160" s="1" t="s">
        <v>249</v>
      </c>
    </row>
    <row r="161" spans="1:2" x14ac:dyDescent="0.2">
      <c r="A161" s="1" t="s">
        <v>245</v>
      </c>
      <c r="B161" s="1" t="s">
        <v>250</v>
      </c>
    </row>
    <row r="162" spans="1:2" x14ac:dyDescent="0.2">
      <c r="A162" s="1" t="s">
        <v>246</v>
      </c>
      <c r="B162" s="1" t="s">
        <v>251</v>
      </c>
    </row>
    <row r="163" spans="1:2" ht="28.5" x14ac:dyDescent="0.2">
      <c r="A163" s="12" t="s">
        <v>577</v>
      </c>
      <c r="B163" s="12" t="s">
        <v>569</v>
      </c>
    </row>
    <row r="164" spans="1:2" x14ac:dyDescent="0.2">
      <c r="A164" s="1" t="s">
        <v>253</v>
      </c>
      <c r="B164" s="1" t="s">
        <v>223</v>
      </c>
    </row>
    <row r="165" spans="1:2" x14ac:dyDescent="0.2">
      <c r="A165" s="1" t="s">
        <v>578</v>
      </c>
      <c r="B165" s="1" t="s">
        <v>224</v>
      </c>
    </row>
    <row r="166" spans="1:2" x14ac:dyDescent="0.2">
      <c r="A166" s="1" t="s">
        <v>254</v>
      </c>
      <c r="B166" s="1" t="s">
        <v>225</v>
      </c>
    </row>
    <row r="167" spans="1:2" x14ac:dyDescent="0.2">
      <c r="A167" s="1" t="s">
        <v>7</v>
      </c>
      <c r="B167" s="1" t="s">
        <v>258</v>
      </c>
    </row>
    <row r="168" spans="1:2" x14ac:dyDescent="0.2">
      <c r="A168" s="1" t="s">
        <v>255</v>
      </c>
      <c r="B168" s="1" t="s">
        <v>227</v>
      </c>
    </row>
    <row r="169" spans="1:2" x14ac:dyDescent="0.2">
      <c r="A169" s="1" t="s">
        <v>256</v>
      </c>
      <c r="B169" s="1" t="s">
        <v>228</v>
      </c>
    </row>
    <row r="170" spans="1:2" x14ac:dyDescent="0.2">
      <c r="A170" s="1" t="s">
        <v>257</v>
      </c>
      <c r="B170" s="1" t="s">
        <v>229</v>
      </c>
    </row>
    <row r="171" spans="1:2" ht="42.75" x14ac:dyDescent="0.2">
      <c r="A171" s="12" t="s">
        <v>563</v>
      </c>
      <c r="B171" s="12" t="s">
        <v>570</v>
      </c>
    </row>
    <row r="172" spans="1:2" x14ac:dyDescent="0.2">
      <c r="A172" s="1" t="s">
        <v>268</v>
      </c>
      <c r="B172" s="1" t="s">
        <v>259</v>
      </c>
    </row>
    <row r="173" spans="1:2" x14ac:dyDescent="0.2">
      <c r="A173" s="1" t="s">
        <v>269</v>
      </c>
      <c r="B173" s="1" t="s">
        <v>261</v>
      </c>
    </row>
    <row r="174" spans="1:2" x14ac:dyDescent="0.2">
      <c r="A174" s="1" t="s">
        <v>270</v>
      </c>
      <c r="B174" s="1" t="s">
        <v>260</v>
      </c>
    </row>
    <row r="175" spans="1:2" x14ac:dyDescent="0.2">
      <c r="A175" s="1" t="s">
        <v>554</v>
      </c>
      <c r="B175" s="1" t="s">
        <v>265</v>
      </c>
    </row>
    <row r="176" spans="1:2" x14ac:dyDescent="0.2">
      <c r="A176" s="1" t="s">
        <v>271</v>
      </c>
      <c r="B176" s="1" t="s">
        <v>262</v>
      </c>
    </row>
    <row r="177" spans="1:2" x14ac:dyDescent="0.2">
      <c r="A177" s="1" t="s">
        <v>272</v>
      </c>
      <c r="B177" s="1" t="s">
        <v>263</v>
      </c>
    </row>
    <row r="178" spans="1:2" x14ac:dyDescent="0.2">
      <c r="A178" s="1" t="s">
        <v>273</v>
      </c>
      <c r="B178" s="1" t="s">
        <v>264</v>
      </c>
    </row>
    <row r="179" spans="1:2" x14ac:dyDescent="0.2">
      <c r="A179" s="12" t="s">
        <v>504</v>
      </c>
      <c r="B179" s="12" t="s">
        <v>503</v>
      </c>
    </row>
    <row r="180" spans="1:2" x14ac:dyDescent="0.2">
      <c r="A180" s="12" t="s">
        <v>579</v>
      </c>
      <c r="B180" s="1" t="s">
        <v>580</v>
      </c>
    </row>
    <row r="181" spans="1:2" x14ac:dyDescent="0.2">
      <c r="A181" s="1" t="s">
        <v>505</v>
      </c>
      <c r="B181" s="1" t="s">
        <v>507</v>
      </c>
    </row>
    <row r="182" spans="1:2" x14ac:dyDescent="0.2">
      <c r="A182" s="1" t="s">
        <v>506</v>
      </c>
      <c r="B182" s="1" t="s">
        <v>508</v>
      </c>
    </row>
    <row r="183" spans="1:2" x14ac:dyDescent="0.2">
      <c r="A183" s="1" t="s">
        <v>274</v>
      </c>
      <c r="B183" s="1" t="s">
        <v>266</v>
      </c>
    </row>
    <row r="184" spans="1:2" x14ac:dyDescent="0.2">
      <c r="A184" s="1" t="s">
        <v>589</v>
      </c>
      <c r="B184" s="1" t="s">
        <v>599</v>
      </c>
    </row>
    <row r="185" spans="1:2" x14ac:dyDescent="0.2">
      <c r="A185" s="1" t="s">
        <v>590</v>
      </c>
      <c r="B185" s="1" t="s">
        <v>600</v>
      </c>
    </row>
    <row r="186" spans="1:2" x14ac:dyDescent="0.2">
      <c r="A186" s="1" t="s">
        <v>275</v>
      </c>
      <c r="B186" s="1" t="s">
        <v>267</v>
      </c>
    </row>
    <row r="187" spans="1:2" ht="42.75" x14ac:dyDescent="0.2">
      <c r="A187" s="12" t="s">
        <v>581</v>
      </c>
      <c r="B187" s="12" t="s">
        <v>601</v>
      </c>
    </row>
    <row r="188" spans="1:2" x14ac:dyDescent="0.2">
      <c r="A188" s="1" t="s">
        <v>582</v>
      </c>
      <c r="B188" s="1" t="s">
        <v>602</v>
      </c>
    </row>
    <row r="189" spans="1:2" ht="42.75" x14ac:dyDescent="0.2">
      <c r="A189" s="12" t="s">
        <v>583</v>
      </c>
      <c r="B189" s="12" t="s">
        <v>603</v>
      </c>
    </row>
    <row r="190" spans="1:2" ht="42.75" x14ac:dyDescent="0.2">
      <c r="A190" s="12" t="s">
        <v>584</v>
      </c>
      <c r="B190" s="12" t="s">
        <v>604</v>
      </c>
    </row>
    <row r="191" spans="1:2" x14ac:dyDescent="0.2">
      <c r="A191" s="1" t="s">
        <v>276</v>
      </c>
      <c r="B191" s="1" t="s">
        <v>278</v>
      </c>
    </row>
    <row r="192" spans="1:2" x14ac:dyDescent="0.2">
      <c r="A192" s="1" t="s">
        <v>22</v>
      </c>
      <c r="B192" s="1" t="s">
        <v>277</v>
      </c>
    </row>
    <row r="193" spans="1:2" x14ac:dyDescent="0.2">
      <c r="A193" s="1" t="s">
        <v>23</v>
      </c>
      <c r="B193" s="1" t="s">
        <v>279</v>
      </c>
    </row>
    <row r="194" spans="1:2" x14ac:dyDescent="0.2">
      <c r="A194" s="1" t="s">
        <v>24</v>
      </c>
      <c r="B194" s="1" t="s">
        <v>280</v>
      </c>
    </row>
    <row r="195" spans="1:2" x14ac:dyDescent="0.2">
      <c r="A195" s="1" t="s">
        <v>25</v>
      </c>
      <c r="B195" s="1" t="s">
        <v>281</v>
      </c>
    </row>
    <row r="196" spans="1:2" x14ac:dyDescent="0.2">
      <c r="A196" s="1" t="s">
        <v>9</v>
      </c>
      <c r="B196" s="1" t="s">
        <v>288</v>
      </c>
    </row>
    <row r="197" spans="1:2" x14ac:dyDescent="0.2">
      <c r="A197" s="1" t="s">
        <v>282</v>
      </c>
      <c r="B197" s="1" t="s">
        <v>289</v>
      </c>
    </row>
    <row r="198" spans="1:2" x14ac:dyDescent="0.2">
      <c r="A198" s="1" t="s">
        <v>283</v>
      </c>
      <c r="B198" s="1" t="s">
        <v>290</v>
      </c>
    </row>
    <row r="199" spans="1:2" x14ac:dyDescent="0.2">
      <c r="A199" s="1" t="s">
        <v>284</v>
      </c>
      <c r="B199" s="1" t="s">
        <v>291</v>
      </c>
    </row>
    <row r="200" spans="1:2" x14ac:dyDescent="0.2">
      <c r="A200" s="1" t="s">
        <v>285</v>
      </c>
      <c r="B200" s="1" t="s">
        <v>292</v>
      </c>
    </row>
    <row r="201" spans="1:2" x14ac:dyDescent="0.2">
      <c r="A201" s="1" t="s">
        <v>10</v>
      </c>
      <c r="B201" s="1" t="s">
        <v>293</v>
      </c>
    </row>
    <row r="202" spans="1:2" x14ac:dyDescent="0.2">
      <c r="A202" s="1" t="s">
        <v>282</v>
      </c>
      <c r="B202" s="1" t="s">
        <v>289</v>
      </c>
    </row>
    <row r="203" spans="1:2" x14ac:dyDescent="0.2">
      <c r="A203" s="1" t="s">
        <v>286</v>
      </c>
      <c r="B203" s="1" t="s">
        <v>294</v>
      </c>
    </row>
    <row r="204" spans="1:2" ht="42.75" x14ac:dyDescent="0.2">
      <c r="A204" s="12" t="s">
        <v>287</v>
      </c>
      <c r="B204" s="12" t="s">
        <v>295</v>
      </c>
    </row>
    <row r="205" spans="1:2" x14ac:dyDescent="0.2">
      <c r="A205" s="1" t="s">
        <v>11</v>
      </c>
      <c r="B205" s="1" t="s">
        <v>301</v>
      </c>
    </row>
    <row r="206" spans="1:2" x14ac:dyDescent="0.2">
      <c r="A206" s="1" t="s">
        <v>22</v>
      </c>
      <c r="B206" s="1" t="s">
        <v>277</v>
      </c>
    </row>
    <row r="207" spans="1:2" x14ac:dyDescent="0.2">
      <c r="A207" s="1" t="s">
        <v>23</v>
      </c>
      <c r="B207" s="1" t="s">
        <v>279</v>
      </c>
    </row>
    <row r="208" spans="1:2" x14ac:dyDescent="0.2">
      <c r="A208" s="1" t="s">
        <v>24</v>
      </c>
      <c r="B208" s="1" t="s">
        <v>280</v>
      </c>
    </row>
    <row r="209" spans="1:2" x14ac:dyDescent="0.2">
      <c r="A209" s="1" t="s">
        <v>25</v>
      </c>
      <c r="B209" s="1" t="s">
        <v>281</v>
      </c>
    </row>
    <row r="210" spans="1:2" x14ac:dyDescent="0.2">
      <c r="A210" s="1" t="s">
        <v>296</v>
      </c>
      <c r="B210" s="1" t="s">
        <v>302</v>
      </c>
    </row>
    <row r="211" spans="1:2" x14ac:dyDescent="0.2">
      <c r="A211" s="1" t="s">
        <v>297</v>
      </c>
      <c r="B211" s="1" t="s">
        <v>303</v>
      </c>
    </row>
    <row r="212" spans="1:2" x14ac:dyDescent="0.2">
      <c r="A212" s="1" t="s">
        <v>298</v>
      </c>
      <c r="B212" s="1" t="s">
        <v>304</v>
      </c>
    </row>
    <row r="213" spans="1:2" x14ac:dyDescent="0.2">
      <c r="A213" s="1" t="s">
        <v>299</v>
      </c>
      <c r="B213" s="1" t="s">
        <v>305</v>
      </c>
    </row>
    <row r="214" spans="1:2" x14ac:dyDescent="0.2">
      <c r="A214" s="1" t="s">
        <v>300</v>
      </c>
      <c r="B214" s="1" t="s">
        <v>306</v>
      </c>
    </row>
    <row r="215" spans="1:2" ht="28.5" x14ac:dyDescent="0.2">
      <c r="A215" s="12" t="s">
        <v>585</v>
      </c>
      <c r="B215" s="12" t="s">
        <v>571</v>
      </c>
    </row>
    <row r="216" spans="1:2" x14ac:dyDescent="0.2">
      <c r="A216" s="1" t="s">
        <v>307</v>
      </c>
      <c r="B216" s="1" t="s">
        <v>310</v>
      </c>
    </row>
    <row r="217" spans="1:2" x14ac:dyDescent="0.2">
      <c r="A217" s="1" t="s">
        <v>308</v>
      </c>
      <c r="B217" s="1" t="s">
        <v>311</v>
      </c>
    </row>
    <row r="218" spans="1:2" x14ac:dyDescent="0.2">
      <c r="A218" s="1" t="s">
        <v>309</v>
      </c>
      <c r="B218" s="1" t="s">
        <v>312</v>
      </c>
    </row>
    <row r="219" spans="1:2" ht="28.5" x14ac:dyDescent="0.2">
      <c r="A219" s="12" t="s">
        <v>564</v>
      </c>
      <c r="B219" s="12" t="s">
        <v>572</v>
      </c>
    </row>
    <row r="220" spans="1:2" x14ac:dyDescent="0.2">
      <c r="A220" s="1" t="s">
        <v>268</v>
      </c>
      <c r="B220" s="1" t="s">
        <v>259</v>
      </c>
    </row>
    <row r="221" spans="1:2" x14ac:dyDescent="0.2">
      <c r="A221" s="1" t="s">
        <v>269</v>
      </c>
      <c r="B221" s="1" t="s">
        <v>313</v>
      </c>
    </row>
    <row r="222" spans="1:2" x14ac:dyDescent="0.2">
      <c r="A222" s="1" t="s">
        <v>270</v>
      </c>
      <c r="B222" s="1" t="s">
        <v>314</v>
      </c>
    </row>
    <row r="223" spans="1:2" ht="71.25" x14ac:dyDescent="0.2">
      <c r="A223" s="12" t="s">
        <v>586</v>
      </c>
      <c r="B223" s="12" t="s">
        <v>360</v>
      </c>
    </row>
    <row r="224" spans="1:2" x14ac:dyDescent="0.2">
      <c r="A224" s="1" t="s">
        <v>336</v>
      </c>
      <c r="B224" s="1" t="s">
        <v>335</v>
      </c>
    </row>
    <row r="225" spans="1:2" ht="42.75" x14ac:dyDescent="0.2">
      <c r="A225" s="12" t="s">
        <v>625</v>
      </c>
      <c r="B225" s="12" t="s">
        <v>648</v>
      </c>
    </row>
    <row r="226" spans="1:2" ht="28.5" x14ac:dyDescent="0.2">
      <c r="A226" s="12" t="s">
        <v>565</v>
      </c>
      <c r="B226" s="97" t="s">
        <v>716</v>
      </c>
    </row>
    <row r="227" spans="1:2" ht="28.5" x14ac:dyDescent="0.2">
      <c r="A227" s="12" t="s">
        <v>555</v>
      </c>
      <c r="B227" s="12" t="s">
        <v>337</v>
      </c>
    </row>
    <row r="228" spans="1:2" x14ac:dyDescent="0.2">
      <c r="A228" s="1" t="s">
        <v>27</v>
      </c>
      <c r="B228" s="1" t="s">
        <v>338</v>
      </c>
    </row>
    <row r="229" spans="1:2" x14ac:dyDescent="0.2">
      <c r="A229" s="1" t="s">
        <v>28</v>
      </c>
      <c r="B229" s="1" t="s">
        <v>339</v>
      </c>
    </row>
    <row r="230" spans="1:2" ht="28.5" x14ac:dyDescent="0.2">
      <c r="A230" s="12" t="s">
        <v>626</v>
      </c>
      <c r="B230" s="12" t="s">
        <v>591</v>
      </c>
    </row>
    <row r="231" spans="1:2" x14ac:dyDescent="0.2">
      <c r="A231" s="1" t="s">
        <v>566</v>
      </c>
      <c r="B231" s="1" t="s">
        <v>573</v>
      </c>
    </row>
    <row r="232" spans="1:2" x14ac:dyDescent="0.2">
      <c r="A232" s="1" t="s">
        <v>593</v>
      </c>
      <c r="B232" s="1" t="s">
        <v>574</v>
      </c>
    </row>
    <row r="233" spans="1:2" x14ac:dyDescent="0.2">
      <c r="A233" s="1" t="s">
        <v>592</v>
      </c>
      <c r="B233" s="1" t="s">
        <v>575</v>
      </c>
    </row>
    <row r="234" spans="1:2" ht="28.5" x14ac:dyDescent="0.2">
      <c r="A234" s="12" t="s">
        <v>627</v>
      </c>
      <c r="B234" s="1" t="s">
        <v>340</v>
      </c>
    </row>
    <row r="235" spans="1:2" ht="28.5" x14ac:dyDescent="0.2">
      <c r="A235" s="97" t="s">
        <v>704</v>
      </c>
      <c r="B235" s="97" t="s">
        <v>649</v>
      </c>
    </row>
    <row r="236" spans="1:2" x14ac:dyDescent="0.2">
      <c r="A236" s="1" t="s">
        <v>315</v>
      </c>
      <c r="B236" s="1" t="s">
        <v>341</v>
      </c>
    </row>
    <row r="237" spans="1:2" ht="28.5" x14ac:dyDescent="0.2">
      <c r="A237" s="12" t="s">
        <v>373</v>
      </c>
      <c r="B237" s="1" t="s">
        <v>342</v>
      </c>
    </row>
    <row r="238" spans="1:2" ht="28.5" x14ac:dyDescent="0.2">
      <c r="A238" s="12" t="s">
        <v>13</v>
      </c>
      <c r="B238" s="12" t="s">
        <v>376</v>
      </c>
    </row>
    <row r="239" spans="1:2" ht="42.75" x14ac:dyDescent="0.2">
      <c r="A239" s="12" t="s">
        <v>316</v>
      </c>
      <c r="B239" s="12" t="s">
        <v>361</v>
      </c>
    </row>
    <row r="240" spans="1:2" x14ac:dyDescent="0.2">
      <c r="A240" s="1" t="s">
        <v>317</v>
      </c>
      <c r="B240" s="12" t="s">
        <v>343</v>
      </c>
    </row>
    <row r="241" spans="1:2" ht="28.5" x14ac:dyDescent="0.2">
      <c r="A241" s="12" t="s">
        <v>374</v>
      </c>
      <c r="B241" s="1" t="s">
        <v>344</v>
      </c>
    </row>
    <row r="242" spans="1:2" ht="42.75" x14ac:dyDescent="0.2">
      <c r="A242" s="12" t="s">
        <v>318</v>
      </c>
      <c r="B242" s="12" t="s">
        <v>345</v>
      </c>
    </row>
    <row r="243" spans="1:2" x14ac:dyDescent="0.2">
      <c r="A243" s="1" t="s">
        <v>319</v>
      </c>
      <c r="B243" s="1" t="s">
        <v>346</v>
      </c>
    </row>
    <row r="244" spans="1:2" ht="57" x14ac:dyDescent="0.2">
      <c r="A244" s="12" t="s">
        <v>587</v>
      </c>
      <c r="B244" s="12" t="s">
        <v>605</v>
      </c>
    </row>
    <row r="245" spans="1:2" x14ac:dyDescent="0.2">
      <c r="A245" s="1" t="s">
        <v>320</v>
      </c>
      <c r="B245" s="1" t="s">
        <v>347</v>
      </c>
    </row>
    <row r="246" spans="1:2" x14ac:dyDescent="0.2">
      <c r="A246" s="1" t="s">
        <v>321</v>
      </c>
      <c r="B246" s="1" t="s">
        <v>348</v>
      </c>
    </row>
    <row r="247" spans="1:2" x14ac:dyDescent="0.2">
      <c r="A247" s="1" t="s">
        <v>322</v>
      </c>
      <c r="B247" s="1" t="s">
        <v>349</v>
      </c>
    </row>
    <row r="248" spans="1:2" x14ac:dyDescent="0.2">
      <c r="A248" s="1" t="s">
        <v>14</v>
      </c>
      <c r="B248" s="1" t="s">
        <v>350</v>
      </c>
    </row>
    <row r="249" spans="1:2" x14ac:dyDescent="0.2">
      <c r="A249" s="1" t="s">
        <v>323</v>
      </c>
      <c r="B249" s="98" t="s">
        <v>650</v>
      </c>
    </row>
    <row r="250" spans="1:2" x14ac:dyDescent="0.2">
      <c r="A250" s="1" t="s">
        <v>324</v>
      </c>
      <c r="B250" s="98" t="s">
        <v>651</v>
      </c>
    </row>
    <row r="251" spans="1:2" ht="42.75" x14ac:dyDescent="0.2">
      <c r="A251" s="12" t="s">
        <v>567</v>
      </c>
      <c r="B251" s="12" t="s">
        <v>576</v>
      </c>
    </row>
    <row r="252" spans="1:2" x14ac:dyDescent="0.2">
      <c r="A252" s="1" t="s">
        <v>325</v>
      </c>
      <c r="B252" s="1" t="s">
        <v>351</v>
      </c>
    </row>
    <row r="253" spans="1:2" x14ac:dyDescent="0.2">
      <c r="A253" s="1" t="s">
        <v>326</v>
      </c>
      <c r="B253" s="1" t="s">
        <v>352</v>
      </c>
    </row>
    <row r="254" spans="1:2" x14ac:dyDescent="0.2">
      <c r="A254" s="1" t="s">
        <v>327</v>
      </c>
      <c r="B254" s="1" t="s">
        <v>353</v>
      </c>
    </row>
    <row r="255" spans="1:2" x14ac:dyDescent="0.2">
      <c r="A255" s="1" t="s">
        <v>328</v>
      </c>
      <c r="B255" s="1" t="s">
        <v>354</v>
      </c>
    </row>
    <row r="256" spans="1:2" x14ac:dyDescent="0.2">
      <c r="A256" s="1" t="s">
        <v>329</v>
      </c>
      <c r="B256" s="1" t="s">
        <v>355</v>
      </c>
    </row>
    <row r="257" spans="1:2" x14ac:dyDescent="0.2">
      <c r="A257" s="1" t="s">
        <v>15</v>
      </c>
      <c r="B257" s="1" t="s">
        <v>356</v>
      </c>
    </row>
    <row r="258" spans="1:2" x14ac:dyDescent="0.2">
      <c r="A258" s="1" t="s">
        <v>330</v>
      </c>
      <c r="B258" s="1" t="s">
        <v>357</v>
      </c>
    </row>
    <row r="259" spans="1:2" x14ac:dyDescent="0.2">
      <c r="A259" s="1" t="s">
        <v>331</v>
      </c>
      <c r="B259" s="1" t="s">
        <v>358</v>
      </c>
    </row>
    <row r="260" spans="1:2" x14ac:dyDescent="0.2">
      <c r="A260" s="1" t="s">
        <v>332</v>
      </c>
      <c r="B260" s="1" t="s">
        <v>359</v>
      </c>
    </row>
    <row r="261" spans="1:2" ht="28.5" x14ac:dyDescent="0.2">
      <c r="A261" s="12" t="s">
        <v>16</v>
      </c>
      <c r="B261" s="98" t="s">
        <v>652</v>
      </c>
    </row>
    <row r="262" spans="1:2" x14ac:dyDescent="0.2">
      <c r="A262" s="1" t="s">
        <v>333</v>
      </c>
      <c r="B262" s="98" t="s">
        <v>653</v>
      </c>
    </row>
    <row r="263" spans="1:2" x14ac:dyDescent="0.2">
      <c r="A263" s="1" t="s">
        <v>334</v>
      </c>
      <c r="B263" s="98" t="s">
        <v>654</v>
      </c>
    </row>
    <row r="264" spans="1:2" ht="28.5" x14ac:dyDescent="0.2">
      <c r="A264" s="12" t="s">
        <v>364</v>
      </c>
      <c r="B264" s="12" t="s">
        <v>362</v>
      </c>
    </row>
    <row r="265" spans="1:2" ht="28.5" x14ac:dyDescent="0.2">
      <c r="A265" s="12" t="s">
        <v>375</v>
      </c>
      <c r="B265" s="12" t="s">
        <v>363</v>
      </c>
    </row>
    <row r="266" spans="1:2" x14ac:dyDescent="0.2">
      <c r="A266" s="1" t="s">
        <v>33</v>
      </c>
      <c r="B266" s="1" t="s">
        <v>368</v>
      </c>
    </row>
    <row r="267" spans="1:2" ht="57" x14ac:dyDescent="0.2">
      <c r="A267" s="12" t="s">
        <v>366</v>
      </c>
      <c r="B267" s="12" t="s">
        <v>369</v>
      </c>
    </row>
    <row r="268" spans="1:2" x14ac:dyDescent="0.2">
      <c r="A268" s="1" t="s">
        <v>365</v>
      </c>
      <c r="B268" s="1" t="s">
        <v>370</v>
      </c>
    </row>
    <row r="269" spans="1:2" ht="121.35" customHeight="1" x14ac:dyDescent="0.2">
      <c r="A269" s="97" t="s">
        <v>705</v>
      </c>
      <c r="B269" s="97" t="s">
        <v>689</v>
      </c>
    </row>
    <row r="270" spans="1:2" x14ac:dyDescent="0.2">
      <c r="A270" s="1" t="s">
        <v>367</v>
      </c>
      <c r="B270" s="1" t="s">
        <v>371</v>
      </c>
    </row>
    <row r="271" spans="1:2" ht="171" customHeight="1" x14ac:dyDescent="0.2">
      <c r="A271" s="97" t="s">
        <v>706</v>
      </c>
      <c r="B271" s="97" t="s">
        <v>690</v>
      </c>
    </row>
    <row r="272" spans="1:2" x14ac:dyDescent="0.2">
      <c r="A272" s="1" t="s">
        <v>637</v>
      </c>
      <c r="B272" s="1" t="s">
        <v>638</v>
      </c>
    </row>
    <row r="275" spans="1:2" ht="327.75" x14ac:dyDescent="0.2">
      <c r="A275" s="12" t="s">
        <v>416</v>
      </c>
      <c r="B275" s="12" t="s">
        <v>685</v>
      </c>
    </row>
    <row r="278" spans="1:2" ht="42.75" x14ac:dyDescent="0.2">
      <c r="A278" s="12" t="s">
        <v>377</v>
      </c>
    </row>
    <row r="280" spans="1:2" x14ac:dyDescent="0.2">
      <c r="A280" s="12" t="s">
        <v>463</v>
      </c>
      <c r="B280" s="1" t="s">
        <v>464</v>
      </c>
    </row>
    <row r="281" spans="1:2" x14ac:dyDescent="0.2">
      <c r="A281" s="12" t="s">
        <v>380</v>
      </c>
      <c r="B281" s="12" t="s">
        <v>382</v>
      </c>
    </row>
    <row r="282" spans="1:2" x14ac:dyDescent="0.2">
      <c r="A282" s="12" t="s">
        <v>379</v>
      </c>
      <c r="B282" s="12" t="s">
        <v>383</v>
      </c>
    </row>
    <row r="283" spans="1:2" x14ac:dyDescent="0.2">
      <c r="A283" s="12" t="s">
        <v>384</v>
      </c>
      <c r="B283" s="36" t="s">
        <v>385</v>
      </c>
    </row>
    <row r="284" spans="1:2" x14ac:dyDescent="0.2">
      <c r="A284" s="36" t="s">
        <v>386</v>
      </c>
      <c r="B284" s="36" t="s">
        <v>387</v>
      </c>
    </row>
    <row r="285" spans="1:2" x14ac:dyDescent="0.2">
      <c r="A285" s="36" t="s">
        <v>381</v>
      </c>
      <c r="B285" s="36" t="s">
        <v>388</v>
      </c>
    </row>
    <row r="286" spans="1:2" x14ac:dyDescent="0.2">
      <c r="A286" s="37" t="s">
        <v>389</v>
      </c>
      <c r="B286" s="37" t="s">
        <v>390</v>
      </c>
    </row>
    <row r="287" spans="1:2" x14ac:dyDescent="0.2">
      <c r="A287" s="37" t="s">
        <v>391</v>
      </c>
      <c r="B287" s="37" t="s">
        <v>392</v>
      </c>
    </row>
    <row r="288" spans="1:2" x14ac:dyDescent="0.2">
      <c r="A288" s="37" t="s">
        <v>393</v>
      </c>
      <c r="B288" s="37" t="s">
        <v>394</v>
      </c>
    </row>
    <row r="289" spans="1:2" ht="28.5" x14ac:dyDescent="0.2">
      <c r="A289" s="12" t="s">
        <v>395</v>
      </c>
      <c r="B289" s="12" t="s">
        <v>717</v>
      </c>
    </row>
    <row r="290" spans="1:2" ht="57" x14ac:dyDescent="0.2">
      <c r="A290" s="12" t="s">
        <v>434</v>
      </c>
      <c r="B290" s="12" t="s">
        <v>435</v>
      </c>
    </row>
    <row r="291" spans="1:2" x14ac:dyDescent="0.2">
      <c r="A291" s="36" t="s">
        <v>396</v>
      </c>
      <c r="B291" s="36" t="s">
        <v>718</v>
      </c>
    </row>
    <row r="292" spans="1:2" ht="356.25" x14ac:dyDescent="0.2">
      <c r="A292" s="12" t="s">
        <v>628</v>
      </c>
      <c r="B292" s="12" t="s">
        <v>629</v>
      </c>
    </row>
    <row r="293" spans="1:2" ht="71.25" x14ac:dyDescent="0.2">
      <c r="A293" s="12" t="s">
        <v>595</v>
      </c>
      <c r="B293" s="97" t="s">
        <v>660</v>
      </c>
    </row>
    <row r="294" spans="1:2" ht="149.1" customHeight="1" x14ac:dyDescent="0.2">
      <c r="A294" s="35" t="s">
        <v>620</v>
      </c>
      <c r="B294" s="35" t="s">
        <v>661</v>
      </c>
    </row>
    <row r="295" spans="1:2" ht="198.95" customHeight="1" x14ac:dyDescent="0.2">
      <c r="A295" s="12" t="s">
        <v>619</v>
      </c>
      <c r="B295" s="12" t="s">
        <v>679</v>
      </c>
    </row>
    <row r="296" spans="1:2" ht="296.45" customHeight="1" x14ac:dyDescent="0.2">
      <c r="A296" s="99" t="s">
        <v>707</v>
      </c>
      <c r="B296" s="97" t="s">
        <v>662</v>
      </c>
    </row>
    <row r="297" spans="1:2" ht="343.7" customHeight="1" x14ac:dyDescent="0.2">
      <c r="A297" s="99" t="s">
        <v>708</v>
      </c>
      <c r="B297" s="97" t="s">
        <v>686</v>
      </c>
    </row>
    <row r="298" spans="1:2" ht="213.75" x14ac:dyDescent="0.2">
      <c r="A298" s="12" t="s">
        <v>509</v>
      </c>
      <c r="B298" s="12" t="s">
        <v>687</v>
      </c>
    </row>
    <row r="299" spans="1:2" ht="57" x14ac:dyDescent="0.2">
      <c r="A299" s="12" t="s">
        <v>596</v>
      </c>
      <c r="B299" s="12" t="s">
        <v>680</v>
      </c>
    </row>
    <row r="300" spans="1:2" ht="99.75" x14ac:dyDescent="0.2">
      <c r="A300" s="12" t="s">
        <v>607</v>
      </c>
      <c r="B300" s="97" t="s">
        <v>722</v>
      </c>
    </row>
    <row r="301" spans="1:2" ht="199.5" x14ac:dyDescent="0.2">
      <c r="A301" s="12" t="s">
        <v>618</v>
      </c>
      <c r="B301" s="12" t="s">
        <v>668</v>
      </c>
    </row>
    <row r="302" spans="1:2" ht="57" x14ac:dyDescent="0.2">
      <c r="A302" s="12" t="s">
        <v>612</v>
      </c>
      <c r="B302" s="12" t="s">
        <v>613</v>
      </c>
    </row>
    <row r="303" spans="1:2" ht="28.5" x14ac:dyDescent="0.2">
      <c r="A303" s="12" t="s">
        <v>418</v>
      </c>
      <c r="B303" s="36" t="s">
        <v>681</v>
      </c>
    </row>
    <row r="304" spans="1:2" ht="85.5" x14ac:dyDescent="0.2">
      <c r="A304" s="99" t="s">
        <v>709</v>
      </c>
      <c r="B304" s="97" t="s">
        <v>669</v>
      </c>
    </row>
    <row r="305" spans="1:2" ht="51" customHeight="1" x14ac:dyDescent="0.2">
      <c r="A305" s="12" t="s">
        <v>597</v>
      </c>
      <c r="B305" s="12" t="s">
        <v>719</v>
      </c>
    </row>
    <row r="306" spans="1:2" ht="322.7" customHeight="1" x14ac:dyDescent="0.2">
      <c r="A306" s="97" t="s">
        <v>683</v>
      </c>
      <c r="B306" s="97" t="s">
        <v>684</v>
      </c>
    </row>
    <row r="307" spans="1:2" x14ac:dyDescent="0.2">
      <c r="A307" s="1" t="s">
        <v>397</v>
      </c>
      <c r="B307" s="98" t="s">
        <v>723</v>
      </c>
    </row>
    <row r="308" spans="1:2" ht="28.5" x14ac:dyDescent="0.2">
      <c r="A308" s="12" t="s">
        <v>610</v>
      </c>
      <c r="B308" s="12" t="s">
        <v>611</v>
      </c>
    </row>
    <row r="309" spans="1:2" ht="42.75" x14ac:dyDescent="0.2">
      <c r="A309" s="97" t="s">
        <v>682</v>
      </c>
      <c r="B309" s="97" t="s">
        <v>720</v>
      </c>
    </row>
    <row r="310" spans="1:2" ht="340.35" customHeight="1" x14ac:dyDescent="0.2">
      <c r="A310" s="12" t="s">
        <v>634</v>
      </c>
      <c r="B310" s="12" t="s">
        <v>671</v>
      </c>
    </row>
    <row r="311" spans="1:2" x14ac:dyDescent="0.2">
      <c r="A311" s="1" t="s">
        <v>398</v>
      </c>
      <c r="B311" s="1" t="s">
        <v>399</v>
      </c>
    </row>
    <row r="312" spans="1:2" ht="28.5" x14ac:dyDescent="0.2">
      <c r="A312" s="12" t="s">
        <v>400</v>
      </c>
      <c r="B312" s="1" t="s">
        <v>401</v>
      </c>
    </row>
    <row r="313" spans="1:2" ht="299.25" x14ac:dyDescent="0.2">
      <c r="A313" s="97" t="s">
        <v>673</v>
      </c>
      <c r="B313" s="97" t="s">
        <v>672</v>
      </c>
    </row>
    <row r="314" spans="1:2" ht="85.5" x14ac:dyDescent="0.2">
      <c r="A314" s="12" t="s">
        <v>608</v>
      </c>
      <c r="B314" s="12" t="s">
        <v>609</v>
      </c>
    </row>
    <row r="315" spans="1:2" ht="28.5" x14ac:dyDescent="0.2">
      <c r="A315" s="12" t="s">
        <v>402</v>
      </c>
      <c r="B315" s="12" t="s">
        <v>721</v>
      </c>
    </row>
    <row r="316" spans="1:2" ht="57" x14ac:dyDescent="0.2">
      <c r="A316" s="12" t="s">
        <v>502</v>
      </c>
      <c r="B316" s="12" t="s">
        <v>403</v>
      </c>
    </row>
    <row r="317" spans="1:2" ht="118.35" customHeight="1" x14ac:dyDescent="0.2">
      <c r="A317" s="97" t="s">
        <v>677</v>
      </c>
      <c r="B317" s="97" t="s">
        <v>676</v>
      </c>
    </row>
    <row r="318" spans="1:2" ht="128.25" x14ac:dyDescent="0.2">
      <c r="A318" s="99" t="s">
        <v>710</v>
      </c>
      <c r="B318" s="97" t="s">
        <v>678</v>
      </c>
    </row>
    <row r="319" spans="1:2" ht="128.25" x14ac:dyDescent="0.2">
      <c r="A319" s="12" t="s">
        <v>616</v>
      </c>
      <c r="B319" s="12" t="s">
        <v>617</v>
      </c>
    </row>
    <row r="321" spans="1:2" ht="15.75" x14ac:dyDescent="0.25">
      <c r="A321" s="44" t="s">
        <v>421</v>
      </c>
      <c r="B321" s="45" t="s">
        <v>422</v>
      </c>
    </row>
    <row r="322" spans="1:2" x14ac:dyDescent="0.2">
      <c r="A322" s="98" t="s">
        <v>712</v>
      </c>
      <c r="B322" s="98" t="s">
        <v>713</v>
      </c>
    </row>
    <row r="324" spans="1:2" x14ac:dyDescent="0.2">
      <c r="A324" s="1" t="s">
        <v>424</v>
      </c>
      <c r="B324" s="1" t="s">
        <v>425</v>
      </c>
    </row>
    <row r="325" spans="1:2" x14ac:dyDescent="0.2">
      <c r="A325" s="1" t="s">
        <v>426</v>
      </c>
      <c r="B325" s="1" t="s">
        <v>431</v>
      </c>
    </row>
    <row r="326" spans="1:2" x14ac:dyDescent="0.2">
      <c r="A326" s="1" t="s">
        <v>427</v>
      </c>
      <c r="B326" s="1" t="s">
        <v>428</v>
      </c>
    </row>
    <row r="327" spans="1:2" x14ac:dyDescent="0.2">
      <c r="A327" s="1" t="s">
        <v>429</v>
      </c>
      <c r="B327" s="1" t="s">
        <v>430</v>
      </c>
    </row>
    <row r="328" spans="1:2" x14ac:dyDescent="0.2">
      <c r="A328" s="1" t="s">
        <v>432</v>
      </c>
      <c r="B328" s="1" t="s">
        <v>433</v>
      </c>
    </row>
    <row r="330" spans="1:2" ht="42.75" x14ac:dyDescent="0.2">
      <c r="A330" s="97" t="s">
        <v>691</v>
      </c>
      <c r="B330" s="97" t="s">
        <v>663</v>
      </c>
    </row>
    <row r="331" spans="1:2" ht="42.75" x14ac:dyDescent="0.2">
      <c r="A331" s="97" t="s">
        <v>697</v>
      </c>
      <c r="B331" s="97" t="s">
        <v>657</v>
      </c>
    </row>
    <row r="332" spans="1:2" ht="28.5" x14ac:dyDescent="0.2">
      <c r="A332" s="97" t="s">
        <v>692</v>
      </c>
      <c r="B332" s="97" t="s">
        <v>655</v>
      </c>
    </row>
    <row r="333" spans="1:2" ht="42.75" x14ac:dyDescent="0.2">
      <c r="A333" s="97" t="s">
        <v>693</v>
      </c>
      <c r="B333" s="97" t="s">
        <v>664</v>
      </c>
    </row>
    <row r="334" spans="1:2" ht="57" x14ac:dyDescent="0.2">
      <c r="A334" s="97" t="s">
        <v>698</v>
      </c>
      <c r="B334" s="97" t="s">
        <v>665</v>
      </c>
    </row>
    <row r="335" spans="1:2" ht="28.5" x14ac:dyDescent="0.2">
      <c r="A335" s="97" t="s">
        <v>694</v>
      </c>
      <c r="B335" s="97" t="s">
        <v>656</v>
      </c>
    </row>
    <row r="336" spans="1:2" ht="57" x14ac:dyDescent="0.2">
      <c r="A336" s="97" t="s">
        <v>699</v>
      </c>
      <c r="B336" s="97" t="s">
        <v>658</v>
      </c>
    </row>
    <row r="337" spans="1:2" ht="28.5" x14ac:dyDescent="0.2">
      <c r="A337" s="68" t="s">
        <v>465</v>
      </c>
      <c r="B337" s="68" t="s">
        <v>606</v>
      </c>
    </row>
    <row r="338" spans="1:2" ht="57" x14ac:dyDescent="0.2">
      <c r="A338" s="97" t="s">
        <v>701</v>
      </c>
      <c r="B338" s="97" t="s">
        <v>670</v>
      </c>
    </row>
    <row r="339" spans="1:2" ht="42.75" x14ac:dyDescent="0.2">
      <c r="A339" s="68" t="s">
        <v>700</v>
      </c>
      <c r="B339" s="68" t="s">
        <v>659</v>
      </c>
    </row>
    <row r="340" spans="1:2" ht="72.95" customHeight="1" x14ac:dyDescent="0.2">
      <c r="A340" s="97" t="s">
        <v>724</v>
      </c>
      <c r="B340" s="97" t="s">
        <v>725</v>
      </c>
    </row>
    <row r="341" spans="1:2" ht="89.45" customHeight="1" x14ac:dyDescent="0.2">
      <c r="A341" s="97" t="s">
        <v>702</v>
      </c>
      <c r="B341" s="97" t="s">
        <v>674</v>
      </c>
    </row>
    <row r="342" spans="1:2" ht="42.75" x14ac:dyDescent="0.2">
      <c r="A342" s="97" t="s">
        <v>695</v>
      </c>
      <c r="B342" s="97" t="s">
        <v>688</v>
      </c>
    </row>
    <row r="343" spans="1:2" ht="57" x14ac:dyDescent="0.2">
      <c r="A343" s="97" t="s">
        <v>703</v>
      </c>
      <c r="B343" s="97" t="s">
        <v>666</v>
      </c>
    </row>
    <row r="344" spans="1:2" ht="28.5" x14ac:dyDescent="0.2">
      <c r="A344" s="97" t="s">
        <v>696</v>
      </c>
      <c r="B344" s="97" t="s">
        <v>667</v>
      </c>
    </row>
    <row r="346" spans="1:2" x14ac:dyDescent="0.2">
      <c r="A346" s="1" t="s">
        <v>500</v>
      </c>
      <c r="B346" s="1" t="s">
        <v>501</v>
      </c>
    </row>
    <row r="347" spans="1:2" ht="42.75" x14ac:dyDescent="0.2">
      <c r="A347" s="68" t="s">
        <v>711</v>
      </c>
      <c r="B347" s="97" t="s">
        <v>643</v>
      </c>
    </row>
    <row r="349" spans="1:2" x14ac:dyDescent="0.2">
      <c r="A349" s="12" t="s">
        <v>466</v>
      </c>
      <c r="B349" s="12" t="s">
        <v>467</v>
      </c>
    </row>
    <row r="350" spans="1:2" x14ac:dyDescent="0.2">
      <c r="A350" s="12" t="s">
        <v>468</v>
      </c>
      <c r="B350" s="12" t="s">
        <v>469</v>
      </c>
    </row>
    <row r="351" spans="1:2" ht="42.75" x14ac:dyDescent="0.2">
      <c r="A351" s="68" t="s">
        <v>480</v>
      </c>
      <c r="B351" s="68" t="s">
        <v>481</v>
      </c>
    </row>
    <row r="352" spans="1:2" ht="94.35" customHeight="1" x14ac:dyDescent="0.2">
      <c r="A352" s="68" t="s">
        <v>510</v>
      </c>
      <c r="B352" s="97" t="s">
        <v>644</v>
      </c>
    </row>
    <row r="353" spans="1:2" x14ac:dyDescent="0.2">
      <c r="A353" s="69" t="s">
        <v>482</v>
      </c>
      <c r="B353" s="69" t="s">
        <v>483</v>
      </c>
    </row>
    <row r="354" spans="1:2" ht="71.25" x14ac:dyDescent="0.2">
      <c r="A354" s="68" t="s">
        <v>511</v>
      </c>
      <c r="B354" s="68" t="s">
        <v>598</v>
      </c>
    </row>
    <row r="355" spans="1:2" ht="28.5" x14ac:dyDescent="0.2">
      <c r="A355" s="12" t="s">
        <v>512</v>
      </c>
      <c r="B355" s="68" t="s">
        <v>513</v>
      </c>
    </row>
    <row r="356" spans="1:2" ht="57" x14ac:dyDescent="0.2">
      <c r="A356" s="12" t="s">
        <v>514</v>
      </c>
      <c r="B356" s="68" t="s">
        <v>515</v>
      </c>
    </row>
    <row r="357" spans="1:2" ht="57" x14ac:dyDescent="0.2">
      <c r="A357" s="12" t="s">
        <v>516</v>
      </c>
      <c r="B357" s="68" t="s">
        <v>517</v>
      </c>
    </row>
    <row r="358" spans="1:2" x14ac:dyDescent="0.2">
      <c r="A358" s="1" t="s">
        <v>484</v>
      </c>
      <c r="B358" s="69" t="s">
        <v>485</v>
      </c>
    </row>
    <row r="359" spans="1:2" x14ac:dyDescent="0.2">
      <c r="A359" s="69" t="s">
        <v>486</v>
      </c>
      <c r="B359" s="69" t="s">
        <v>487</v>
      </c>
    </row>
    <row r="360" spans="1:2" ht="28.5" x14ac:dyDescent="0.2">
      <c r="A360" s="12" t="s">
        <v>519</v>
      </c>
      <c r="B360" s="68" t="s">
        <v>520</v>
      </c>
    </row>
    <row r="361" spans="1:2" ht="20.100000000000001" hidden="1" customHeight="1" x14ac:dyDescent="0.2">
      <c r="A361" s="1" t="s">
        <v>470</v>
      </c>
      <c r="B361" s="69" t="s">
        <v>471</v>
      </c>
    </row>
    <row r="362" spans="1:2" ht="28.5" x14ac:dyDescent="0.2">
      <c r="A362" s="12" t="s">
        <v>518</v>
      </c>
      <c r="B362" s="68" t="s">
        <v>488</v>
      </c>
    </row>
    <row r="363" spans="1:2" ht="28.5" x14ac:dyDescent="0.2">
      <c r="A363" s="12" t="s">
        <v>521</v>
      </c>
      <c r="B363" s="68" t="s">
        <v>645</v>
      </c>
    </row>
    <row r="364" spans="1:2" x14ac:dyDescent="0.2">
      <c r="A364" s="1" t="s">
        <v>472</v>
      </c>
      <c r="B364" s="69" t="s">
        <v>489</v>
      </c>
    </row>
    <row r="365" spans="1:2" x14ac:dyDescent="0.2">
      <c r="A365" s="1" t="s">
        <v>473</v>
      </c>
      <c r="B365" s="69" t="s">
        <v>474</v>
      </c>
    </row>
    <row r="366" spans="1:2" x14ac:dyDescent="0.2">
      <c r="A366" s="1" t="s">
        <v>490</v>
      </c>
      <c r="B366" s="69" t="s">
        <v>491</v>
      </c>
    </row>
    <row r="367" spans="1:2" x14ac:dyDescent="0.2">
      <c r="A367" s="69" t="s">
        <v>525</v>
      </c>
      <c r="B367" s="69" t="s">
        <v>526</v>
      </c>
    </row>
    <row r="368" spans="1:2" ht="42.95" customHeight="1" x14ac:dyDescent="0.2">
      <c r="A368" s="12" t="s">
        <v>524</v>
      </c>
      <c r="B368" s="68" t="s">
        <v>527</v>
      </c>
    </row>
    <row r="369" spans="1:2" ht="28.5" x14ac:dyDescent="0.2">
      <c r="A369" s="12" t="s">
        <v>492</v>
      </c>
      <c r="B369" s="68" t="s">
        <v>493</v>
      </c>
    </row>
    <row r="370" spans="1:2" ht="28.5" x14ac:dyDescent="0.2">
      <c r="A370" s="12" t="s">
        <v>494</v>
      </c>
      <c r="B370" s="68" t="s">
        <v>495</v>
      </c>
    </row>
    <row r="371" spans="1:2" x14ac:dyDescent="0.2">
      <c r="A371" s="1" t="s">
        <v>528</v>
      </c>
      <c r="B371" s="69" t="s">
        <v>529</v>
      </c>
    </row>
    <row r="372" spans="1:2" x14ac:dyDescent="0.2">
      <c r="A372" s="1" t="s">
        <v>475</v>
      </c>
      <c r="B372" s="1" t="s">
        <v>496</v>
      </c>
    </row>
    <row r="373" spans="1:2" x14ac:dyDescent="0.2">
      <c r="A373" s="1" t="s">
        <v>476</v>
      </c>
      <c r="B373" s="1" t="s">
        <v>477</v>
      </c>
    </row>
    <row r="374" spans="1:2" x14ac:dyDescent="0.2">
      <c r="A374" s="1" t="s">
        <v>530</v>
      </c>
      <c r="B374" s="1" t="s">
        <v>646</v>
      </c>
    </row>
    <row r="375" spans="1:2" x14ac:dyDescent="0.2">
      <c r="A375" s="1" t="s">
        <v>531</v>
      </c>
      <c r="B375" s="1" t="s">
        <v>533</v>
      </c>
    </row>
    <row r="376" spans="1:2" x14ac:dyDescent="0.2">
      <c r="A376" s="1" t="s">
        <v>532</v>
      </c>
      <c r="B376" s="1" t="s">
        <v>534</v>
      </c>
    </row>
    <row r="377" spans="1:2" x14ac:dyDescent="0.2">
      <c r="A377" s="1" t="s">
        <v>478</v>
      </c>
      <c r="B377" s="1" t="s">
        <v>497</v>
      </c>
    </row>
    <row r="378" spans="1:2" x14ac:dyDescent="0.2">
      <c r="A378" s="1" t="s">
        <v>498</v>
      </c>
      <c r="B378" s="1" t="s">
        <v>499</v>
      </c>
    </row>
    <row r="379" spans="1:2" x14ac:dyDescent="0.2">
      <c r="A379" s="1" t="s">
        <v>535</v>
      </c>
      <c r="B379" s="69" t="s">
        <v>647</v>
      </c>
    </row>
    <row r="380" spans="1:2" ht="42.75" x14ac:dyDescent="0.2">
      <c r="A380" s="12" t="s">
        <v>550</v>
      </c>
      <c r="B380" s="12" t="s">
        <v>551</v>
      </c>
    </row>
    <row r="381" spans="1:2" ht="28.5" x14ac:dyDescent="0.2">
      <c r="A381" s="12" t="s">
        <v>552</v>
      </c>
      <c r="B381" s="12" t="s">
        <v>553</v>
      </c>
    </row>
  </sheetData>
  <sheetProtection password="D36D" sheet="1" objects="1" scenarios="1"/>
  <printOptions gridLines="1"/>
  <pageMargins left="0.74803149606299213" right="0.74803149606299213" top="0.98425196850393704" bottom="0.98425196850393704" header="0.51181102362204722" footer="0.51181102362204722"/>
  <pageSetup paperSize="8" scale="59" fitToHeight="0" orientation="portrait"/>
  <headerFooter>
    <oddFooter>&amp;L&amp;P&amp;C&amp;D&amp;R&amp;F: &amp;A</oddFooter>
  </headerFooter>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9" tint="0.59999389629810485"/>
    <pageSetUpPr fitToPage="1"/>
  </sheetPr>
  <dimension ref="A1:I130"/>
  <sheetViews>
    <sheetView showGridLines="0" tabSelected="1" topLeftCell="A43" workbookViewId="0">
      <pane xSplit="1" topLeftCell="E1" activePane="topRight" state="frozen"/>
      <selection pane="topRight" activeCell="G127" sqref="G127"/>
    </sheetView>
  </sheetViews>
  <sheetFormatPr defaultColWidth="8.85546875" defaultRowHeight="39.950000000000003" customHeight="1" x14ac:dyDescent="0.2"/>
  <cols>
    <col min="1" max="1" width="20.85546875" style="2" customWidth="1"/>
    <col min="2" max="3" width="21.28515625" style="1" customWidth="1"/>
    <col min="4" max="4" width="75.7109375" style="1" customWidth="1"/>
    <col min="5" max="5" width="30.42578125" style="1" customWidth="1"/>
    <col min="6" max="6" width="14.140625" style="1" customWidth="1"/>
    <col min="7" max="7" width="40.85546875" style="1" customWidth="1"/>
    <col min="8" max="8" width="79.140625" style="1" customWidth="1"/>
    <col min="9" max="9" width="58.85546875" style="1" customWidth="1"/>
    <col min="10" max="16384" width="8.85546875" style="1"/>
  </cols>
  <sheetData>
    <row r="1" spans="1:8" ht="15" customHeight="1" x14ac:dyDescent="0.2">
      <c r="A1" s="138" t="str">
        <f>IF('Info + taal-langue'!$B$2="Nederlands",'NL+FR'!$A$5,'NL+FR'!$B$5)</f>
        <v>Knipperlicht</v>
      </c>
      <c r="B1" s="138" t="str">
        <f>IF('Info + taal-langue'!$B$2="Nederlands",'NL+FR'!$A$115,'NL+FR'!$B$115)</f>
        <v>Cijfermatige gegevens</v>
      </c>
      <c r="C1" s="89"/>
      <c r="D1" s="138" t="str">
        <f>IF('Info + taal-langue'!$B$2="Nederlands",'NL+FR'!$A$7,'NL+FR'!$B$7)</f>
        <v>Evaluatie</v>
      </c>
      <c r="E1" s="89"/>
      <c r="F1" s="89"/>
      <c r="G1" s="138" t="str">
        <f>IF('Info + taal-langue'!$B$2="Nederlands",'NL+FR'!$A$128,'NL+FR'!$B$128)</f>
        <v>Score knipperlicht</v>
      </c>
      <c r="H1" s="138" t="str">
        <f>IF('Info + taal-langue'!$B$2="Nederlands",'NL+FR'!$A$62,'NL+FR'!$B$62)</f>
        <v>Bespreking thema</v>
      </c>
    </row>
    <row r="2" spans="1:8" ht="15" customHeight="1" x14ac:dyDescent="0.2">
      <c r="A2" s="139"/>
      <c r="B2" s="139"/>
      <c r="C2" s="90" t="str">
        <f>IF('Info + taal-langue'!$B$2="Nederlands",'NL+FR'!$A$126,'NL+FR'!$B$126)</f>
        <v>Aantal</v>
      </c>
      <c r="D2" s="139"/>
      <c r="E2" s="90"/>
      <c r="F2" s="90" t="str">
        <f>IF('Info + taal-langue'!$B$2="Nederlands",'NL+FR'!$A$127,'NL+FR'!$B$127)</f>
        <v>Subscore</v>
      </c>
      <c r="G2" s="139"/>
      <c r="H2" s="139"/>
    </row>
    <row r="3" spans="1:8" ht="15" customHeight="1" thickBot="1" x14ac:dyDescent="0.25">
      <c r="A3" s="140"/>
      <c r="B3" s="140"/>
      <c r="C3" s="91"/>
      <c r="D3" s="140"/>
      <c r="E3" s="91"/>
      <c r="F3" s="91"/>
      <c r="G3" s="140"/>
      <c r="H3" s="140"/>
    </row>
    <row r="4" spans="1:8" s="62" customFormat="1" ht="45" customHeight="1" x14ac:dyDescent="0.25">
      <c r="A4" s="115" t="str">
        <f>IF('Info + taal-langue'!$B$2="Nederlands",'NL+FR'!$A$103,'NL+FR'!$B$103)</f>
        <v>1. Arbeidsongevallen</v>
      </c>
      <c r="B4" s="88" t="str">
        <f>IF('Info + taal-langue'!$B$2="Nederlands",'NL+FR'!$A$113,'NL+FR'!$B$113)</f>
        <v>Frequentiegraad</v>
      </c>
      <c r="C4" s="141">
        <f>'Data collection'!D2</f>
        <v>0</v>
      </c>
      <c r="D4" s="61" t="str">
        <f>IF('Info + taal-langue'!$B$2="Nederlands",'NL+FR'!$A$143,'NL+FR'!$B$143)</f>
        <v>Hoe beoordeelt u de frequentiegraad van de arbeidsongevallen, gegeven de kenmerken van uw onderneming of afdeling / dienst / departement, de sector waarin u actief bent en haar omvang?</v>
      </c>
      <c r="E4" s="135" t="str">
        <f>IF('Info + taal-langue'!$B$2="Nederlands",'NL+FR'!$A$281,'NL+FR'!$B$281)</f>
        <v>Meer informatie</v>
      </c>
      <c r="F4" s="26"/>
      <c r="G4" s="143">
        <f>SUM(F5+F9)</f>
        <v>0</v>
      </c>
      <c r="H4" s="155" t="str">
        <f>UPPER(IF('Info + taal-langue'!$B$2="Nederlands",'NL+FR'!$A$103,'NL+FR'!$B$103))</f>
        <v>1. ARBEIDSONGEVALLEN</v>
      </c>
    </row>
    <row r="5" spans="1:8" ht="39.950000000000003" customHeight="1" x14ac:dyDescent="0.2">
      <c r="A5" s="115"/>
      <c r="B5" s="112" t="str">
        <f>IF('Info + taal-langue'!$B$2="Nederlands",'NL+FR'!$A$114,'NL+FR'!$B$114)</f>
        <v>(Aantal arbeidsongevallen x 1.000.000) / Totaal aantal uren gepresteerd in de loop van het beschouwde jaar</v>
      </c>
      <c r="C5" s="141"/>
      <c r="D5" s="3" t="str">
        <f>IF('Info + taal-langue'!$B$2="Nederlands",'NL+FR'!$A$144,'NL+FR'!$B$144)</f>
        <v>Wij vinden de frequentiegraad gunstig: 0</v>
      </c>
      <c r="E5" s="136"/>
      <c r="F5" s="107">
        <v>0</v>
      </c>
      <c r="G5" s="143"/>
      <c r="H5" s="156"/>
    </row>
    <row r="6" spans="1:8" ht="39.950000000000003" customHeight="1" x14ac:dyDescent="0.2">
      <c r="A6" s="115"/>
      <c r="B6" s="112"/>
      <c r="C6" s="141"/>
      <c r="D6" s="3" t="str">
        <f>IF('Info + taal-langue'!$B$2="Nederlands",'NL+FR'!$A$145,'NL+FR'!$B$145)</f>
        <v>Wij beschouwen de frequentiegraad als normaal/aanvaardbaar: 1</v>
      </c>
      <c r="E6" s="136"/>
      <c r="F6" s="107"/>
      <c r="G6" s="143"/>
      <c r="H6" s="156"/>
    </row>
    <row r="7" spans="1:8" ht="39.950000000000003" customHeight="1" x14ac:dyDescent="0.2">
      <c r="A7" s="115"/>
      <c r="B7" s="112"/>
      <c r="C7" s="141"/>
      <c r="D7" s="3" t="str">
        <f>IF('Info + taal-langue'!$B$2="Nederlands",'NL+FR'!$A$146,'NL+FR'!$B$146)</f>
        <v>Wij vinden de frequentiegraad ongunstig: 2</v>
      </c>
      <c r="E7" s="136"/>
      <c r="F7" s="107"/>
      <c r="G7" s="143"/>
      <c r="H7" s="156"/>
    </row>
    <row r="8" spans="1:8" ht="39.950000000000003" customHeight="1" x14ac:dyDescent="0.2">
      <c r="A8" s="115"/>
      <c r="B8" s="112"/>
      <c r="C8" s="141"/>
      <c r="D8" s="4" t="str">
        <f>IF('Info + taal-langue'!$B$2="Nederlands",'NL+FR'!$A$147,'NL+FR'!$B$147)</f>
        <v>Hoe is het gesteld met de evolutie van uw frequentiegraad in de loop van de voorbije jaren?</v>
      </c>
      <c r="E8" s="136"/>
      <c r="F8" s="27"/>
      <c r="G8" s="143"/>
      <c r="H8" s="156"/>
    </row>
    <row r="9" spans="1:8" ht="39.950000000000003" customHeight="1" x14ac:dyDescent="0.2">
      <c r="A9" s="115"/>
      <c r="B9" s="112"/>
      <c r="C9" s="141"/>
      <c r="D9" s="3" t="str">
        <f>IF('Info + taal-langue'!$B$2="Nederlands",'NL+FR'!$A$148,'NL+FR'!$B$148)</f>
        <v>De frequentiegraad is erg laag of vertoont een eerder dalende trend: 0</v>
      </c>
      <c r="E9" s="136"/>
      <c r="F9" s="107">
        <v>0</v>
      </c>
      <c r="G9" s="143"/>
      <c r="H9" s="156"/>
    </row>
    <row r="10" spans="1:8" ht="39.950000000000003" customHeight="1" x14ac:dyDescent="0.2">
      <c r="A10" s="115"/>
      <c r="B10" s="112"/>
      <c r="C10" s="141"/>
      <c r="D10" s="3" t="str">
        <f>IF('Info + taal-langue'!$B$2="Nederlands",'NL+FR'!$A$149,'NL+FR'!$B$149)</f>
        <v>De frequentiegraad is ongeveer constant gebleven: 1</v>
      </c>
      <c r="E10" s="136"/>
      <c r="F10" s="107"/>
      <c r="G10" s="143"/>
      <c r="H10" s="156"/>
    </row>
    <row r="11" spans="1:8" ht="39.950000000000003" customHeight="1" thickBot="1" x14ac:dyDescent="0.25">
      <c r="A11" s="116"/>
      <c r="B11" s="113"/>
      <c r="C11" s="142"/>
      <c r="D11" s="5" t="str">
        <f>IF('Info + taal-langue'!$B$2="Nederlands",'NL+FR'!$A$150,'NL+FR'!$B$150)</f>
        <v>De frequentiegraad vertoont een eerder stijgende trend: 2</v>
      </c>
      <c r="E11" s="137"/>
      <c r="F11" s="108"/>
      <c r="G11" s="144"/>
      <c r="H11" s="157"/>
    </row>
    <row r="12" spans="1:8" ht="39.950000000000003" customHeight="1" x14ac:dyDescent="0.2">
      <c r="A12" s="119" t="str">
        <f>IF('Info + taal-langue'!$B$2="Nederlands",'NL+FR'!$A$104,'NL+FR'!$B$104)</f>
        <v>2. Absenteïsme wegens ziekte</v>
      </c>
      <c r="B12" s="119" t="str">
        <f>IF('Info + taal-langue'!$B$2="Nederlands",'NL+FR'!$A$116,'NL+FR'!$B$116)</f>
        <v>Absenteïsmecijfer</v>
      </c>
      <c r="C12" s="145">
        <f>'Data collection'!D6</f>
        <v>0</v>
      </c>
      <c r="D12" s="4" t="str">
        <f>IF('Info + taal-langue'!$B$2="Nederlands",'NL+FR'!$A$151,'NL+FR'!$B$151)</f>
        <v>Hoe beoordeelt u het absenteïsme wegens ziekte, gegeven de kenmerken van uw onderneming of afdeling / dienst / departement, de sector waarin u actief bent en haar omvang?</v>
      </c>
      <c r="E12" s="135" t="str">
        <f>IF('Info + taal-langue'!$B$2="Nederlands",'NL+FR'!$A$281,'NL+FR'!$B$281)</f>
        <v>Meer informatie</v>
      </c>
      <c r="F12" s="28"/>
      <c r="G12" s="146">
        <f>SUM(F13+F17+F21)</f>
        <v>0</v>
      </c>
      <c r="H12" s="155" t="str">
        <f>UPPER(IF('Info + taal-langue'!$B$2="Nederlands",'NL+FR'!$A$129,'NL+FR'!$B$129))</f>
        <v>2. ABSENTEÏSME</v>
      </c>
    </row>
    <row r="13" spans="1:8" ht="39.950000000000003" customHeight="1" x14ac:dyDescent="0.2">
      <c r="A13" s="115"/>
      <c r="B13" s="115"/>
      <c r="C13" s="141"/>
      <c r="D13" s="3" t="str">
        <f>IF('Info + taal-langue'!$B$2="Nederlands",'NL+FR'!$A$152,'NL+FR'!$B$152)</f>
        <v>Wij vinden het niveau gunstig: 0</v>
      </c>
      <c r="E13" s="136"/>
      <c r="F13" s="107">
        <v>0</v>
      </c>
      <c r="G13" s="147"/>
      <c r="H13" s="156"/>
    </row>
    <row r="14" spans="1:8" ht="39.950000000000003" customHeight="1" x14ac:dyDescent="0.2">
      <c r="A14" s="115"/>
      <c r="B14" s="115"/>
      <c r="C14" s="141"/>
      <c r="D14" s="3" t="str">
        <f>IF('Info + taal-langue'!$B$2="Nederlands",'NL+FR'!$A$153,'NL+FR'!$B$153)</f>
        <v>Wij beschouwen het niveau als normaal/aanvaardbaar: 1</v>
      </c>
      <c r="E14" s="136"/>
      <c r="F14" s="107"/>
      <c r="G14" s="147"/>
      <c r="H14" s="156"/>
    </row>
    <row r="15" spans="1:8" ht="39.950000000000003" customHeight="1" x14ac:dyDescent="0.2">
      <c r="A15" s="115"/>
      <c r="B15" s="115"/>
      <c r="C15" s="141"/>
      <c r="D15" s="3" t="str">
        <f>IF('Info + taal-langue'!$B$2="Nederlands",'NL+FR'!$A$154,'NL+FR'!$B$154)</f>
        <v>Wij vinden het niveau ongunstig: 2</v>
      </c>
      <c r="E15" s="136"/>
      <c r="F15" s="107"/>
      <c r="G15" s="147"/>
      <c r="H15" s="156"/>
    </row>
    <row r="16" spans="1:8" ht="39.950000000000003" customHeight="1" x14ac:dyDescent="0.2">
      <c r="A16" s="115"/>
      <c r="B16" s="115"/>
      <c r="C16" s="141"/>
      <c r="D16" s="4" t="str">
        <f>IF('Info + taal-langue'!$B$2="Nederlands",'NL+FR'!$A$155,'NL+FR'!$B$155)</f>
        <v>Hoe is het gesteld met de evolutie van het absenteïsme wegens ziekte in de loop van de voorbije jaren?</v>
      </c>
      <c r="E16" s="136"/>
      <c r="F16" s="27"/>
      <c r="G16" s="147"/>
      <c r="H16" s="156"/>
    </row>
    <row r="17" spans="1:8" ht="39.950000000000003" customHeight="1" x14ac:dyDescent="0.2">
      <c r="A17" s="115"/>
      <c r="B17" s="115"/>
      <c r="C17" s="141"/>
      <c r="D17" s="3" t="str">
        <f>IF('Info + taal-langue'!$B$2="Nederlands",'NL+FR'!$A$156,'NL+FR'!$B$156)</f>
        <v>Het niveau is erg laag of vertoont een eerder dalende trend: 0</v>
      </c>
      <c r="E17" s="136"/>
      <c r="F17" s="107">
        <v>0</v>
      </c>
      <c r="G17" s="147"/>
      <c r="H17" s="156"/>
    </row>
    <row r="18" spans="1:8" ht="39.950000000000003" customHeight="1" x14ac:dyDescent="0.2">
      <c r="A18" s="115"/>
      <c r="B18" s="115"/>
      <c r="C18" s="141"/>
      <c r="D18" s="3" t="str">
        <f>IF('Info + taal-langue'!$B$2="Nederlands",'NL+FR'!$A$157,'NL+FR'!$B$157)</f>
        <v>Het niveau is ongeveer constant gebleven: 1</v>
      </c>
      <c r="E18" s="136"/>
      <c r="F18" s="107"/>
      <c r="G18" s="147"/>
      <c r="H18" s="156"/>
    </row>
    <row r="19" spans="1:8" ht="39.950000000000003" customHeight="1" thickBot="1" x14ac:dyDescent="0.25">
      <c r="A19" s="115"/>
      <c r="B19" s="115"/>
      <c r="C19" s="141"/>
      <c r="D19" s="55" t="str">
        <f>IF('Info + taal-langue'!$B$2="Nederlands",'NL+FR'!$A$158,'NL+FR'!$B$158)</f>
        <v>Het niveau vertoont een eerder stijgende trend: 2</v>
      </c>
      <c r="E19" s="136"/>
      <c r="F19" s="107"/>
      <c r="G19" s="147"/>
      <c r="H19" s="156"/>
    </row>
    <row r="20" spans="1:8" ht="39.950000000000003" customHeight="1" x14ac:dyDescent="0.2">
      <c r="A20" s="115"/>
      <c r="B20" s="119" t="str">
        <f>IF('Info + taal-langue'!$B$2="Nederlands",'NL+FR'!$A$117,'NL+FR'!$B$117)</f>
        <v>Aantal personen dat afwezig is geweest om redenen van burn-out</v>
      </c>
      <c r="C20" s="145">
        <f>'Data collection'!D8</f>
        <v>0</v>
      </c>
      <c r="D20" s="4" t="str">
        <f>IF('Info + taal-langue'!$B$2="Nederlands",'NL+FR'!$A$159,'NL+FR'!$B$159)</f>
        <v>Hoeveel werknemers werden getroffen door een burn-out ?</v>
      </c>
      <c r="E20" s="136"/>
      <c r="F20" s="27"/>
      <c r="G20" s="147"/>
      <c r="H20" s="156"/>
    </row>
    <row r="21" spans="1:8" ht="39.950000000000003" customHeight="1" x14ac:dyDescent="0.2">
      <c r="A21" s="115"/>
      <c r="B21" s="115"/>
      <c r="C21" s="141"/>
      <c r="D21" s="3" t="str">
        <f>IF('Info + taal-langue'!$B$2="Nederlands",'NL+FR'!$A$160,'NL+FR'!$B$160)</f>
        <v>Voor zover wij weten is geen enkele werknemer ziek geworden om reden van burn-out: 0</v>
      </c>
      <c r="E21" s="136"/>
      <c r="F21" s="107">
        <v>0</v>
      </c>
      <c r="G21" s="147"/>
      <c r="H21" s="156"/>
    </row>
    <row r="22" spans="1:8" ht="39.950000000000003" customHeight="1" x14ac:dyDescent="0.2">
      <c r="A22" s="115"/>
      <c r="B22" s="115"/>
      <c r="C22" s="141"/>
      <c r="D22" s="3" t="str">
        <f>IF('Info + taal-langue'!$B$2="Nederlands",'NL+FR'!$A$161,'NL+FR'!$B$161)</f>
        <v>Voor zover wij weten zijn er erg weinig werknemers ziek geworden om reden van burn-out: 1</v>
      </c>
      <c r="E22" s="136"/>
      <c r="F22" s="107"/>
      <c r="G22" s="147"/>
      <c r="H22" s="156"/>
    </row>
    <row r="23" spans="1:8" ht="48.95" customHeight="1" thickBot="1" x14ac:dyDescent="0.25">
      <c r="A23" s="115"/>
      <c r="B23" s="115"/>
      <c r="C23" s="141"/>
      <c r="D23" s="55" t="str">
        <f>IF('Info + taal-langue'!$B$2="Nederlands",'NL+FR'!$A$162,'NL+FR'!$B$162)</f>
        <v>Voor zover wij weten zijn er meerdere werknemers ziek geworden om reden van burn-out: 2</v>
      </c>
      <c r="E23" s="136"/>
      <c r="F23" s="108"/>
      <c r="G23" s="147"/>
      <c r="H23" s="156"/>
    </row>
    <row r="24" spans="1:8" ht="57" customHeight="1" x14ac:dyDescent="0.2">
      <c r="A24" s="119" t="str">
        <f>IF('Info + taal-langue'!$B$2="Nederlands",'NL+FR'!$A$105,'NL+FR'!$B$105)</f>
        <v>3. Personeelsverloop (turnover)</v>
      </c>
      <c r="B24" s="119" t="str">
        <f>IF('Info + taal-langue'!$B$2="Nederlands",'NL+FR'!$A$118,'NL+FR'!$B$118)</f>
        <v>Verlooppercentage</v>
      </c>
      <c r="C24" s="145">
        <f>'Data collection'!D10</f>
        <v>0</v>
      </c>
      <c r="D24" s="4" t="str">
        <f>IF('Info + taal-langue'!$B$2="Nederlands",'NL+FR'!$A$163,'NL+FR'!$B$163)</f>
        <v>Hoe beoordeelt u het verlooppercentage, gegeven de kenmerken van uw onderneming of afdeling / dienst / departement, de sector waarin u actief bent en haar omvang?</v>
      </c>
      <c r="E24" s="135" t="str">
        <f>IF('Info + taal-langue'!$B$2="Nederlands",'NL+FR'!$A$281,'NL+FR'!$B$281)</f>
        <v>Meer informatie</v>
      </c>
      <c r="F24" s="28"/>
      <c r="G24" s="146">
        <f>SUM(F25+F29)</f>
        <v>0</v>
      </c>
      <c r="H24" s="155" t="str">
        <f>UPPER(IF('Info + taal-langue'!$B$2="Nederlands",'NL+FR'!$A$118,'NL+FR'!$B$118))</f>
        <v>VERLOOPPERCENTAGE</v>
      </c>
    </row>
    <row r="25" spans="1:8" ht="39.950000000000003" customHeight="1" x14ac:dyDescent="0.2">
      <c r="A25" s="115"/>
      <c r="B25" s="115"/>
      <c r="C25" s="141"/>
      <c r="D25" s="3" t="str">
        <f>IF('Info + taal-langue'!$B$2="Nederlands",'NL+FR'!$A$164,'NL+FR'!$B$164)</f>
        <v>Wij vinden het verlooppercentage gunstig: 0</v>
      </c>
      <c r="E25" s="136"/>
      <c r="F25" s="107">
        <v>0</v>
      </c>
      <c r="G25" s="147"/>
      <c r="H25" s="156"/>
    </row>
    <row r="26" spans="1:8" ht="39.950000000000003" customHeight="1" x14ac:dyDescent="0.2">
      <c r="A26" s="115"/>
      <c r="B26" s="115"/>
      <c r="C26" s="141"/>
      <c r="D26" s="3" t="str">
        <f>IF('Info + taal-langue'!$B$2="Nederlands",'NL+FR'!$A$165,'NL+FR'!$B$165)</f>
        <v>Wij beschouwen het verlooppercentage als normaal/aanvaardbaar: 1</v>
      </c>
      <c r="E26" s="136"/>
      <c r="F26" s="107"/>
      <c r="G26" s="147"/>
      <c r="H26" s="156"/>
    </row>
    <row r="27" spans="1:8" ht="42.95" customHeight="1" x14ac:dyDescent="0.2">
      <c r="A27" s="115"/>
      <c r="B27" s="115"/>
      <c r="C27" s="141"/>
      <c r="D27" s="3" t="str">
        <f>IF('Info + taal-langue'!$B$2="Nederlands",'NL+FR'!$A$166,'NL+FR'!$B$166)</f>
        <v>Wij vinden het verlooppercentage ongunstig: 2</v>
      </c>
      <c r="E27" s="136"/>
      <c r="F27" s="107"/>
      <c r="G27" s="147"/>
      <c r="H27" s="156"/>
    </row>
    <row r="28" spans="1:8" ht="39.950000000000003" customHeight="1" x14ac:dyDescent="0.2">
      <c r="A28" s="115"/>
      <c r="B28" s="115"/>
      <c r="C28" s="141"/>
      <c r="D28" s="4" t="str">
        <f>IF('Info + taal-langue'!$B$2="Nederlands",'NL+FR'!$A$167,'NL+FR'!$B$167)</f>
        <v>Hoe is het gesteld met de evolutie van het personeelsverloop in de loop van de voorbije jaren?</v>
      </c>
      <c r="E28" s="136"/>
      <c r="F28" s="27"/>
      <c r="G28" s="147"/>
      <c r="H28" s="156"/>
    </row>
    <row r="29" spans="1:8" ht="39.950000000000003" customHeight="1" x14ac:dyDescent="0.2">
      <c r="A29" s="115"/>
      <c r="B29" s="115"/>
      <c r="C29" s="141"/>
      <c r="D29" s="3" t="str">
        <f>IF('Info + taal-langue'!$B$2="Nederlands",'NL+FR'!$A$168,'NL+FR'!$B$168)</f>
        <v>Het verlooppercentage is erg laag of vertoont een eerder dalende trend: 0</v>
      </c>
      <c r="E29" s="136"/>
      <c r="F29" s="107">
        <v>0</v>
      </c>
      <c r="G29" s="147"/>
      <c r="H29" s="156"/>
    </row>
    <row r="30" spans="1:8" ht="39.950000000000003" customHeight="1" x14ac:dyDescent="0.2">
      <c r="A30" s="115"/>
      <c r="B30" s="115"/>
      <c r="C30" s="141"/>
      <c r="D30" s="3" t="str">
        <f>IF('Info + taal-langue'!$B$2="Nederlands",'NL+FR'!$A$169,'NL+FR'!$B$169)</f>
        <v>Het verlooppercentage is ongeveer constant gebleven: 1</v>
      </c>
      <c r="E30" s="136"/>
      <c r="F30" s="107"/>
      <c r="G30" s="147"/>
      <c r="H30" s="156"/>
    </row>
    <row r="31" spans="1:8" ht="39.950000000000003" customHeight="1" thickBot="1" x14ac:dyDescent="0.25">
      <c r="A31" s="116"/>
      <c r="B31" s="116"/>
      <c r="C31" s="142"/>
      <c r="D31" s="5" t="str">
        <f>IF('Info + taal-langue'!$B$2="Nederlands",'NL+FR'!$A$170,'NL+FR'!$B$170)</f>
        <v>Het verlooppercentage vertoont een eerder stijgende trend: 2</v>
      </c>
      <c r="E31" s="137"/>
      <c r="F31" s="108"/>
      <c r="G31" s="148"/>
      <c r="H31" s="157"/>
    </row>
    <row r="32" spans="1:8" ht="60" customHeight="1" x14ac:dyDescent="0.2">
      <c r="A32" s="119" t="str">
        <f>IF('Info + taal-langue'!$B$2="Nederlands",'NL+FR'!$A$106,'NL+FR'!$B$106)</f>
        <v>4. Verzoeken tot formele of informele psychosociale interventies</v>
      </c>
      <c r="B32" s="119" t="str">
        <f>IF('Info + taal-langue'!$B$2="Nederlands",'NL+FR'!$A$119,'NL+FR'!$B$119)</f>
        <v>Totaal aantal verzoeken tot (informele of formele) psychosociale interventies gericht aan de vertrouwenspersoon of de 
(interne of externe) preventieadviseur psychosociale aspecten</v>
      </c>
      <c r="C32" s="145">
        <f>'Data collection'!D13</f>
        <v>0</v>
      </c>
      <c r="D32" s="4" t="str">
        <f>IF('Info + taal-langue'!$B$2="Nederlands",'NL+FR'!$A$171,'NL+FR'!$B$171)</f>
        <v>Hoe beoordeelt u het aantal verzoeken tot interventie, geformuleerd door de werknemers van uw onderneming of afdeling / dienst / departement, gegeven de sector waarin u actief bent, de samenstelling van uw personeelsbestand en de arbeidsomstandigheden?</v>
      </c>
      <c r="E32" s="135" t="str">
        <f>IF('Info + taal-langue'!$B$2="Nederlands",'NL+FR'!$A$281,'NL+FR'!$B$281)</f>
        <v>Meer informatie</v>
      </c>
      <c r="F32" s="28"/>
      <c r="G32" s="146">
        <f>SUM(F33+F37+F41+F45)</f>
        <v>0</v>
      </c>
      <c r="H32" s="155" t="str">
        <f>UPPER(IF('Info + taal-langue'!$B$2="Nederlands",'NL+FR'!$A$69,'NL+FR'!$B$69))</f>
        <v>4. PSYCHOSOCIALE VERZOEKEN</v>
      </c>
    </row>
    <row r="33" spans="1:8" ht="39.950000000000003" customHeight="1" x14ac:dyDescent="0.2">
      <c r="A33" s="115"/>
      <c r="B33" s="115"/>
      <c r="C33" s="141"/>
      <c r="D33" s="3" t="str">
        <f>IF('Info + taal-langue'!$B$2="Nederlands",'NL+FR'!$A$172,'NL+FR'!$B$172)</f>
        <v>Wij vinden het aantal gunstig: 0</v>
      </c>
      <c r="E33" s="136"/>
      <c r="F33" s="107">
        <v>0</v>
      </c>
      <c r="G33" s="147"/>
      <c r="H33" s="158"/>
    </row>
    <row r="34" spans="1:8" ht="39.950000000000003" customHeight="1" x14ac:dyDescent="0.2">
      <c r="A34" s="115"/>
      <c r="B34" s="115"/>
      <c r="C34" s="141"/>
      <c r="D34" s="3" t="str">
        <f>IF('Info + taal-langue'!$B$2="Nederlands",'NL+FR'!$A$173,'NL+FR'!$B$173)</f>
        <v>Wij beschouwen het aantal als normaal/aanvaardbaar: 1</v>
      </c>
      <c r="E34" s="136"/>
      <c r="F34" s="107"/>
      <c r="G34" s="147"/>
      <c r="H34" s="158"/>
    </row>
    <row r="35" spans="1:8" ht="39.950000000000003" customHeight="1" x14ac:dyDescent="0.2">
      <c r="A35" s="115"/>
      <c r="B35" s="115"/>
      <c r="C35" s="141"/>
      <c r="D35" s="3" t="str">
        <f>IF('Info + taal-langue'!$B$2="Nederlands",'NL+FR'!$A$174,'NL+FR'!$B$174)</f>
        <v>Wij vinden het aantal ongunstig: 2</v>
      </c>
      <c r="E35" s="136"/>
      <c r="F35" s="107"/>
      <c r="G35" s="147"/>
      <c r="H35" s="158"/>
    </row>
    <row r="36" spans="1:8" ht="39.950000000000003" customHeight="1" x14ac:dyDescent="0.2">
      <c r="A36" s="115"/>
      <c r="B36" s="115"/>
      <c r="C36" s="141"/>
      <c r="D36" s="4" t="str">
        <f>IF('Info + taal-langue'!$B$2="Nederlands",'NL+FR'!$A$175,'NL+FR'!$B$175)</f>
        <v>Hoe is het gesteld met de evolutie van het aantal verzoeken tot interventies in de loop van de voorbije jaren?</v>
      </c>
      <c r="E36" s="136"/>
      <c r="F36" s="27"/>
      <c r="G36" s="147"/>
      <c r="H36" s="158"/>
    </row>
    <row r="37" spans="1:8" ht="39.950000000000003" customHeight="1" x14ac:dyDescent="0.2">
      <c r="A37" s="115"/>
      <c r="B37" s="115"/>
      <c r="C37" s="141"/>
      <c r="D37" s="3" t="str">
        <f>IF('Info + taal-langue'!$B$2="Nederlands",'NL+FR'!$A$176,'NL+FR'!$B$176)</f>
        <v>Het aantal is erg laag of vertoont een eerder dalende trend: 0</v>
      </c>
      <c r="E37" s="136"/>
      <c r="F37" s="107">
        <v>0</v>
      </c>
      <c r="G37" s="147"/>
      <c r="H37" s="158"/>
    </row>
    <row r="38" spans="1:8" ht="39.950000000000003" customHeight="1" x14ac:dyDescent="0.2">
      <c r="A38" s="115"/>
      <c r="B38" s="115"/>
      <c r="C38" s="141"/>
      <c r="D38" s="3" t="str">
        <f>IF('Info + taal-langue'!$B$2="Nederlands",'NL+FR'!$A$177,'NL+FR'!$B$177)</f>
        <v>Het aantal blijft ongeveer constant: 1</v>
      </c>
      <c r="E38" s="136"/>
      <c r="F38" s="107"/>
      <c r="G38" s="147"/>
      <c r="H38" s="158"/>
    </row>
    <row r="39" spans="1:8" ht="39.950000000000003" customHeight="1" x14ac:dyDescent="0.2">
      <c r="A39" s="115"/>
      <c r="B39" s="115"/>
      <c r="C39" s="141"/>
      <c r="D39" s="3" t="str">
        <f>IF('Info + taal-langue'!$B$2="Nederlands",'NL+FR'!$A$178,'NL+FR'!$B$178)</f>
        <v>Het aantal vertoont een eerder stijgende trend: 2</v>
      </c>
      <c r="E39" s="136"/>
      <c r="F39" s="107"/>
      <c r="G39" s="147"/>
      <c r="H39" s="158"/>
    </row>
    <row r="40" spans="1:8" ht="56.1" customHeight="1" x14ac:dyDescent="0.2">
      <c r="A40" s="115"/>
      <c r="B40" s="115"/>
      <c r="C40" s="141"/>
      <c r="D40" s="4" t="str">
        <f>IF('Info + taal-langue'!$B$2="Nederlands",'NL+FR'!$A$179,'NL+FR'!$B$179)</f>
        <v>Bestaat er binnen de onderneming een beleid omtrent psychosociale risico's op het werk?</v>
      </c>
      <c r="E40" s="136"/>
      <c r="F40" s="27"/>
      <c r="G40" s="147"/>
      <c r="H40" s="158"/>
    </row>
    <row r="41" spans="1:8" ht="39.950000000000003" customHeight="1" x14ac:dyDescent="0.2">
      <c r="A41" s="115"/>
      <c r="B41" s="115"/>
      <c r="C41" s="141"/>
      <c r="D41" s="3" t="str">
        <f>IF('Info + taal-langue'!$B$2="Nederlands",'NL+FR'!$A$180,'NL+FR'!$B$180)</f>
        <v>Er bestaat zo’n beleid, waaraan concrete acties gekoppeld zijn: 0</v>
      </c>
      <c r="E41" s="136"/>
      <c r="F41" s="107">
        <v>0</v>
      </c>
      <c r="G41" s="147"/>
      <c r="H41" s="158"/>
    </row>
    <row r="42" spans="1:8" ht="39.950000000000003" customHeight="1" x14ac:dyDescent="0.2">
      <c r="A42" s="115"/>
      <c r="B42" s="115"/>
      <c r="C42" s="141"/>
      <c r="D42" s="3" t="str">
        <f>IF('Info + taal-langue'!$B$2="Nederlands",'NL+FR'!$A$181,'NL+FR'!$B$181)</f>
        <v>Er bestaat zo’n beleid, doch deze blijft dode letter: 1</v>
      </c>
      <c r="E42" s="136"/>
      <c r="F42" s="107"/>
      <c r="G42" s="147"/>
      <c r="H42" s="158"/>
    </row>
    <row r="43" spans="1:8" ht="39.950000000000003" customHeight="1" x14ac:dyDescent="0.2">
      <c r="A43" s="115"/>
      <c r="B43" s="115"/>
      <c r="C43" s="141"/>
      <c r="D43" s="3" t="str">
        <f>IF('Info + taal-langue'!$B$2="Nederlands",'NL+FR'!$A$182,'NL+FR'!$B$182)</f>
        <v>Zo’n beleid bestaat niet in onze onderneming: 2</v>
      </c>
      <c r="E43" s="136"/>
      <c r="F43" s="107"/>
      <c r="G43" s="147"/>
      <c r="H43" s="158"/>
    </row>
    <row r="44" spans="1:8" ht="39.950000000000003" customHeight="1" x14ac:dyDescent="0.2">
      <c r="A44" s="115"/>
      <c r="B44" s="115"/>
      <c r="C44" s="141"/>
      <c r="D44" s="4" t="str">
        <f>IF('Info + taal-langue'!$B$2="Nederlands",'NL+FR'!$A$183,'NL+FR'!$B$183)</f>
        <v>Heeft de onderneming één of meerdere vertrouwenspersonen aangeduid?</v>
      </c>
      <c r="E44" s="136"/>
      <c r="F44" s="27"/>
      <c r="G44" s="147"/>
      <c r="H44" s="158"/>
    </row>
    <row r="45" spans="1:8" ht="39.950000000000003" customHeight="1" x14ac:dyDescent="0.2">
      <c r="A45" s="115"/>
      <c r="B45" s="115"/>
      <c r="C45" s="141"/>
      <c r="D45" s="3" t="str">
        <f>IF('Info + taal-langue'!$B$2="Nederlands",'NL+FR'!$A$184,'NL+FR'!$B$184)</f>
        <v>Ja. Deze personen zijn bekend bij de werknemers, en het is voor iedereen duidelijk wat hun rol is: 0</v>
      </c>
      <c r="E45" s="136"/>
      <c r="F45" s="107">
        <v>0</v>
      </c>
      <c r="G45" s="147"/>
      <c r="H45" s="158"/>
    </row>
    <row r="46" spans="1:8" ht="39.950000000000003" customHeight="1" x14ac:dyDescent="0.2">
      <c r="A46" s="115"/>
      <c r="B46" s="115"/>
      <c r="C46" s="141"/>
      <c r="D46" s="3" t="str">
        <f>IF('Info + taal-langue'!$B$2="Nederlands",'NL+FR'!$A$185,'NL+FR'!$B$185)</f>
        <v>Ja. Deze personen zijn evenwel weinig bekend bij de werknemers, en het is weinig duidelijk wat hun rol is: 1</v>
      </c>
      <c r="E46" s="136"/>
      <c r="F46" s="107"/>
      <c r="G46" s="147"/>
      <c r="H46" s="158"/>
    </row>
    <row r="47" spans="1:8" ht="39.950000000000003" customHeight="1" thickBot="1" x14ac:dyDescent="0.25">
      <c r="A47" s="116"/>
      <c r="B47" s="116"/>
      <c r="C47" s="142"/>
      <c r="D47" s="5" t="str">
        <f>IF('Info + taal-langue'!$B$2="Nederlands",'NL+FR'!$A$186,'NL+FR'!$B$186)</f>
        <v>Nee, er werden geen vertrouwenspersonen aangeduid: 2</v>
      </c>
      <c r="E47" s="137"/>
      <c r="F47" s="108"/>
      <c r="G47" s="148"/>
      <c r="H47" s="159"/>
    </row>
    <row r="48" spans="1:8" ht="60" customHeight="1" x14ac:dyDescent="0.2">
      <c r="A48" s="119" t="str">
        <f>IF('Info + taal-langue'!$B$2="Nederlands",'NL+FR'!$A$107,'NL+FR'!$B$107)</f>
        <v>5. Mogelijk schokkende gebeurtenissen voorgevallen op de arbeidsplaats en maatregelen die in dit verband werden genomen</v>
      </c>
      <c r="B48" s="119" t="str">
        <f>IF('Info + taal-langue'!$B$2="Nederlands",'NL+FR'!$A$120,'NL+FR'!$B$120)</f>
        <v>Aantal mogelijks schokkende gebeurtenissen waarbij één of meerdere werknemers betrokken waren</v>
      </c>
      <c r="C48" s="145">
        <f>'Data collection'!D18</f>
        <v>0</v>
      </c>
      <c r="D48" s="4" t="str">
        <f>IF('Info + taal-langue'!$B$2="Nederlands",'NL+FR'!$A$187,'NL+FR'!$B$187)</f>
        <v>In welke mate werden werknemers in de onderneming of afdeling / dienst / departement geconfronteerd met mogelijks schokkende gebeurtenissen in de loop van het voorgaande jaar, hetzij als getuige, hetzij als slachtoffer?</v>
      </c>
      <c r="E48" s="135" t="str">
        <f>IF('Info + taal-langue'!$B$2="Nederlands",'NL+FR'!$A$281,'NL+FR'!$B$281)</f>
        <v>Meer informatie</v>
      </c>
      <c r="F48" s="28"/>
      <c r="G48" s="146">
        <f>SUM(F49)</f>
        <v>0</v>
      </c>
      <c r="H48" s="155" t="str">
        <f>UPPER(IF('Info + taal-langue'!$B$2="Nederlands",'NL+FR'!$A$72,'NL+FR'!$B$72))</f>
        <v>5. SCHOKKENDE GEBEURTENISSEN</v>
      </c>
    </row>
    <row r="49" spans="1:8" ht="39.950000000000003" customHeight="1" x14ac:dyDescent="0.2">
      <c r="A49" s="115"/>
      <c r="B49" s="115"/>
      <c r="C49" s="141"/>
      <c r="D49" s="3" t="str">
        <f>IF('Info + taal-langue'!$B$2="Nederlands",'NL+FR'!$A$188,'NL+FR'!$B$188)</f>
        <v>Voor zover wij weten werden er geen werknemers geconfronteerd met een mogelijks schokkende gebeurtenis: 0</v>
      </c>
      <c r="E49" s="136"/>
      <c r="F49" s="107">
        <v>0</v>
      </c>
      <c r="G49" s="147"/>
      <c r="H49" s="156"/>
    </row>
    <row r="50" spans="1:8" ht="60" customHeight="1" x14ac:dyDescent="0.2">
      <c r="A50" s="115"/>
      <c r="B50" s="115"/>
      <c r="C50" s="141"/>
      <c r="D50" s="3" t="str">
        <f>IF('Info + taal-langue'!$B$2="Nederlands",'NL+FR'!$A$189,'NL+FR'!$B$189)</f>
        <v>Eén of meerdere werknemers werden blootgesteld aan een mogelijks schokkende gebeurtenis. De onderneming heeft hierop gepast gereageerd en gezorgd voor de nodige ondersteuning van de betrokken werknemer(s): 1</v>
      </c>
      <c r="E50" s="136"/>
      <c r="F50" s="107"/>
      <c r="G50" s="147"/>
      <c r="H50" s="156"/>
    </row>
    <row r="51" spans="1:8" ht="78" customHeight="1" thickBot="1" x14ac:dyDescent="0.25">
      <c r="A51" s="115"/>
      <c r="B51" s="115"/>
      <c r="C51" s="141"/>
      <c r="D51" s="55" t="str">
        <f>IF('Info + taal-langue'!$B$2="Nederlands",'NL+FR'!$A$190,'NL+FR'!$B$190)</f>
        <v>Eén of meerdere werknemers werden blootgesteld aan een mogelijks schokkende gebeurtenis. De onderneming heeft hier niet adequaat op gereageerd en vond het onnodig om te zorgen voor de nodige ondersteuning van de betrokken werknemer(s): 2</v>
      </c>
      <c r="E51" s="136"/>
      <c r="F51" s="108"/>
      <c r="G51" s="147"/>
      <c r="H51" s="156"/>
    </row>
    <row r="52" spans="1:8" ht="39.950000000000003" customHeight="1" x14ac:dyDescent="0.2">
      <c r="A52" s="119" t="str">
        <f>IF('Info + taal-langue'!$B$2="Nederlands",'NL+FR'!$A$108,'NL+FR'!$B$108)</f>
        <v>6. Emotionele incidenten</v>
      </c>
      <c r="B52" s="125" t="str">
        <f>IF('Info + taal-langue'!$B$2="Nederlands",'NL+FR'!$A$121,'NL+FR'!$B$121)</f>
        <v>Aantal emotionele uitbarstingen, huilbuien of woede-uitvallen op de arbeidsplaats, voor zover u bekend</v>
      </c>
      <c r="C52" s="145">
        <f>'Data collection'!D22</f>
        <v>0</v>
      </c>
      <c r="D52" s="4" t="str">
        <f>IF('Info + taal-langue'!$B$2="Nederlands",'NL+FR'!$A$191,'NL+FR'!$B$191)</f>
        <v>Hoe frequent kwamen dit soort emotionele incidenten voor gedurende het voorgaande jaar ?</v>
      </c>
      <c r="E52" s="135" t="str">
        <f>IF('Info + taal-langue'!$B$2="Nederlands",'NL+FR'!$A$281,'NL+FR'!$B$281)</f>
        <v>Meer informatie</v>
      </c>
      <c r="F52" s="28"/>
      <c r="G52" s="146">
        <f>SUM(F53)</f>
        <v>0</v>
      </c>
      <c r="H52" s="155" t="str">
        <f>UPPER(IF('Info + taal-langue'!$B$2="Nederlands",'NL+FR'!$A$108,'NL+FR'!$B$108))</f>
        <v>6. EMOTIONELE INCIDENTEN</v>
      </c>
    </row>
    <row r="53" spans="1:8" ht="36" customHeight="1" x14ac:dyDescent="0.2">
      <c r="A53" s="115"/>
      <c r="B53" s="126"/>
      <c r="C53" s="141"/>
      <c r="D53" s="3" t="str">
        <f>IF('Info + taal-langue'!$B$2="Nederlands",'NL+FR'!$A$192,'NL+FR'!$B$192)</f>
        <v>Zelden of nooit: 0</v>
      </c>
      <c r="E53" s="136"/>
      <c r="F53" s="107">
        <v>0</v>
      </c>
      <c r="G53" s="147"/>
      <c r="H53" s="156"/>
    </row>
    <row r="54" spans="1:8" ht="32.1" customHeight="1" x14ac:dyDescent="0.2">
      <c r="A54" s="115"/>
      <c r="B54" s="126"/>
      <c r="C54" s="141"/>
      <c r="D54" s="3" t="str">
        <f>IF('Info + taal-langue'!$B$2="Nederlands",'NL+FR'!$A$193,'NL+FR'!$B$193)</f>
        <v>Soms/van tijd tot tijd: 1</v>
      </c>
      <c r="E54" s="136"/>
      <c r="F54" s="107"/>
      <c r="G54" s="147"/>
      <c r="H54" s="156"/>
    </row>
    <row r="55" spans="1:8" ht="33.950000000000003" customHeight="1" x14ac:dyDescent="0.2">
      <c r="A55" s="115"/>
      <c r="B55" s="126"/>
      <c r="C55" s="141"/>
      <c r="D55" s="3" t="str">
        <f>IF('Info + taal-langue'!$B$2="Nederlands",'NL+FR'!$A$194,'NL+FR'!$B$194)</f>
        <v>Regelmatig: 2</v>
      </c>
      <c r="E55" s="136"/>
      <c r="F55" s="107"/>
      <c r="G55" s="147"/>
      <c r="H55" s="156"/>
    </row>
    <row r="56" spans="1:8" ht="32.1" customHeight="1" thickBot="1" x14ac:dyDescent="0.25">
      <c r="A56" s="115"/>
      <c r="B56" s="126"/>
      <c r="C56" s="141"/>
      <c r="D56" s="55" t="str">
        <f>IF('Info + taal-langue'!$B$2="Nederlands",'NL+FR'!$A$195,'NL+FR'!$B$195)</f>
        <v>Erg dikwijls: 3</v>
      </c>
      <c r="E56" s="136"/>
      <c r="F56" s="108"/>
      <c r="G56" s="147"/>
      <c r="H56" s="156"/>
    </row>
    <row r="57" spans="1:8" ht="39.950000000000003" customHeight="1" x14ac:dyDescent="0.2">
      <c r="A57" s="119" t="str">
        <f>IF('Info + taal-langue'!$B$2="Nederlands",'NL+FR'!$A$109,'NL+FR'!$B$109)</f>
        <v xml:space="preserve">7. Groepsconflicten </v>
      </c>
      <c r="B57" s="119" t="str">
        <f>IF('Info + taal-langue'!$B$2="Nederlands",'NL+FR'!$A$122,'NL+FR'!$B$122)</f>
        <v>Aantal groepsconflicten of conflicten tussen personen, voor zover u bekend</v>
      </c>
      <c r="C57" s="145">
        <f>'Data collection'!D25</f>
        <v>0</v>
      </c>
      <c r="D57" s="4" t="str">
        <f>IF('Info + taal-langue'!$B$2="Nederlands",'NL+FR'!$A$196,'NL+FR'!$B$196)</f>
        <v>Hoe frequent kwamen dergelijke conflicten voor gedurende het voorgaande jaar?</v>
      </c>
      <c r="E57" s="135" t="str">
        <f>IF('Info + taal-langue'!$B$2="Nederlands",'NL+FR'!$A$281,'NL+FR'!$B$281)</f>
        <v>Meer informatie</v>
      </c>
      <c r="F57" s="28"/>
      <c r="G57" s="149">
        <f>SUM(F58+F63)</f>
        <v>0</v>
      </c>
      <c r="H57" s="155" t="str">
        <f>UPPER(IF('Info + taal-langue'!$B$2="Nederlands",'NL+FR'!$A$109,'NL+FR'!$B$109))</f>
        <v xml:space="preserve">7. GROEPSCONFLICTEN </v>
      </c>
    </row>
    <row r="58" spans="1:8" ht="39.950000000000003" customHeight="1" x14ac:dyDescent="0.2">
      <c r="A58" s="115"/>
      <c r="B58" s="115"/>
      <c r="C58" s="141"/>
      <c r="D58" s="3" t="str">
        <f>IF('Info + taal-langue'!$B$2="Nederlands",'NL+FR'!$A$197,'NL+FR'!$B$197)</f>
        <v>Naar ons weten deed zich geen enkel conflict voor: 0</v>
      </c>
      <c r="E58" s="136"/>
      <c r="F58" s="107">
        <v>0</v>
      </c>
      <c r="G58" s="150"/>
      <c r="H58" s="156"/>
    </row>
    <row r="59" spans="1:8" ht="39.950000000000003" customHeight="1" x14ac:dyDescent="0.2">
      <c r="A59" s="115"/>
      <c r="B59" s="115"/>
      <c r="C59" s="141"/>
      <c r="D59" s="3" t="str">
        <f>IF('Info + taal-langue'!$B$2="Nederlands",'NL+FR'!$A$198,'NL+FR'!$B$198)</f>
        <v>Naar ons weten was er slechts sprake van enkele dergelijke conflicten: 1</v>
      </c>
      <c r="E59" s="136"/>
      <c r="F59" s="107"/>
      <c r="G59" s="150"/>
      <c r="H59" s="156"/>
    </row>
    <row r="60" spans="1:8" ht="39.950000000000003" customHeight="1" x14ac:dyDescent="0.2">
      <c r="A60" s="115"/>
      <c r="B60" s="115"/>
      <c r="C60" s="141"/>
      <c r="D60" s="3" t="str">
        <f>IF('Info + taal-langue'!$B$2="Nederlands",'NL+FR'!$A$199,'NL+FR'!$B$199)</f>
        <v>Dergelijke conflicten doen zich regelmatig voor, ongeveer elke maand: 2</v>
      </c>
      <c r="E60" s="136"/>
      <c r="F60" s="107"/>
      <c r="G60" s="150"/>
      <c r="H60" s="156"/>
    </row>
    <row r="61" spans="1:8" ht="39.950000000000003" customHeight="1" x14ac:dyDescent="0.2">
      <c r="A61" s="115"/>
      <c r="B61" s="115"/>
      <c r="C61" s="141"/>
      <c r="D61" s="3" t="str">
        <f>IF('Info + taal-langue'!$B$2="Nederlands",'NL+FR'!$A$200,'NL+FR'!$B$200)</f>
        <v>Dergelijke conflicten doen zich wekelijks of meerdere keren per week voor: 3</v>
      </c>
      <c r="E61" s="136"/>
      <c r="F61" s="107"/>
      <c r="G61" s="150"/>
      <c r="H61" s="156"/>
    </row>
    <row r="62" spans="1:8" ht="39.950000000000003" customHeight="1" x14ac:dyDescent="0.2">
      <c r="A62" s="115"/>
      <c r="B62" s="115"/>
      <c r="C62" s="141"/>
      <c r="D62" s="4" t="str">
        <f>IF('Info + taal-langue'!$B$2="Nederlands",'NL+FR'!$A$201,'NL+FR'!$B$201)</f>
        <v>Hoe zou u het belang (de ernst) van dergelijke conflicten inschatten?</v>
      </c>
      <c r="E62" s="136"/>
      <c r="F62" s="27"/>
      <c r="G62" s="150"/>
      <c r="H62" s="156"/>
    </row>
    <row r="63" spans="1:8" ht="39.950000000000003" customHeight="1" x14ac:dyDescent="0.2">
      <c r="A63" s="115"/>
      <c r="B63" s="115"/>
      <c r="C63" s="141"/>
      <c r="D63" s="3" t="str">
        <f>IF('Info + taal-langue'!$B$2="Nederlands",'NL+FR'!$A$202,'NL+FR'!$B$202)</f>
        <v>Naar ons weten deed zich geen enkel conflict voor: 0</v>
      </c>
      <c r="E63" s="136"/>
      <c r="F63" s="107">
        <v>0</v>
      </c>
      <c r="G63" s="150"/>
      <c r="H63" s="156"/>
    </row>
    <row r="64" spans="1:8" ht="39.950000000000003" customHeight="1" x14ac:dyDescent="0.2">
      <c r="A64" s="115"/>
      <c r="B64" s="115"/>
      <c r="C64" s="141"/>
      <c r="D64" s="3" t="str">
        <f>IF('Info + taal-langue'!$B$2="Nederlands",'NL+FR'!$A$203,'NL+FR'!$B$203)</f>
        <v>In het algemeen worden dergelijke conflicten snel opgelost en hebben zij geen of weinig invloed op het werk: 1</v>
      </c>
      <c r="E64" s="136"/>
      <c r="F64" s="107"/>
      <c r="G64" s="150"/>
      <c r="H64" s="156"/>
    </row>
    <row r="65" spans="1:8" ht="47.1" customHeight="1" thickBot="1" x14ac:dyDescent="0.25">
      <c r="A65" s="116"/>
      <c r="B65" s="116"/>
      <c r="C65" s="142"/>
      <c r="D65" s="5" t="str">
        <f>IF('Info + taal-langue'!$B$2="Nederlands",'NL+FR'!$A$204,'NL+FR'!$B$204)</f>
        <v>Meerdere conflicten hebben een belangrijke invloed gehad op het werk en/of hebben nogal wat tijd gevergd om opgelost te
geraken: 2</v>
      </c>
      <c r="E65" s="137"/>
      <c r="F65" s="108"/>
      <c r="G65" s="151"/>
      <c r="H65" s="157"/>
    </row>
    <row r="66" spans="1:8" ht="39.950000000000003" customHeight="1" x14ac:dyDescent="0.2">
      <c r="A66" s="119" t="str">
        <f>IF('Info + taal-langue'!$B$2="Nederlands",'NL+FR'!$A$110,'NL+FR'!$B$110)</f>
        <v>8. Ongewenst gedrag door derden</v>
      </c>
      <c r="B66" s="119" t="str">
        <f>IF('Info + taal-langue'!$B$2="Nederlands",'NL+FR'!$A$123,'NL+FR'!$B$123)</f>
        <v>Aantal incidenten uitgaande van derden (verbaal of fysiek geweld, of andere vormen van grensoverschrijdend gedrag vanwege personen van buiten de onderneming) waarvan de werknemers het slachtoffer zijn geworden</v>
      </c>
      <c r="C66" s="145">
        <f>'Data collection'!D28</f>
        <v>0</v>
      </c>
      <c r="D66" s="4" t="str">
        <f>IF('Info + taal-langue'!$B$2="Nederlands",'NL+FR'!$A$205,'NL+FR'!$B$205)</f>
        <v>Hoe frequent kwamen dergelijke incidenten voor gedurende het voorgaande jaar?</v>
      </c>
      <c r="E66" s="135" t="str">
        <f>IF('Info + taal-langue'!$B$2="Nederlands",'NL+FR'!$A$281,'NL+FR'!$B$281)</f>
        <v>Meer informatie</v>
      </c>
      <c r="F66" s="28"/>
      <c r="G66" s="146">
        <f>SUM(F67+F72)</f>
        <v>0</v>
      </c>
      <c r="H66" s="155" t="str">
        <f>UPPER(IF('Info + taal-langue'!$B$2="Nederlands",'NL+FR'!$A$110,'NL+FR'!$B$110))</f>
        <v>8. ONGEWENST GEDRAG DOOR DERDEN</v>
      </c>
    </row>
    <row r="67" spans="1:8" ht="39.950000000000003" customHeight="1" x14ac:dyDescent="0.2">
      <c r="A67" s="115"/>
      <c r="B67" s="115"/>
      <c r="C67" s="141"/>
      <c r="D67" s="3" t="str">
        <f>IF('Info + taal-langue'!$B$2="Nederlands",'NL+FR'!$A$206,'NL+FR'!$B$206)</f>
        <v>Zelden of nooit: 0</v>
      </c>
      <c r="E67" s="136"/>
      <c r="F67" s="107">
        <v>0</v>
      </c>
      <c r="G67" s="147"/>
      <c r="H67" s="156"/>
    </row>
    <row r="68" spans="1:8" ht="39.950000000000003" customHeight="1" x14ac:dyDescent="0.2">
      <c r="A68" s="115"/>
      <c r="B68" s="115"/>
      <c r="C68" s="141"/>
      <c r="D68" s="3" t="str">
        <f>IF('Info + taal-langue'!$B$2="Nederlands",'NL+FR'!$A$207,'NL+FR'!$B$207)</f>
        <v>Soms/van tijd tot tijd: 1</v>
      </c>
      <c r="E68" s="136"/>
      <c r="F68" s="107"/>
      <c r="G68" s="147"/>
      <c r="H68" s="156"/>
    </row>
    <row r="69" spans="1:8" ht="39.950000000000003" customHeight="1" x14ac:dyDescent="0.2">
      <c r="A69" s="115"/>
      <c r="B69" s="115"/>
      <c r="C69" s="141"/>
      <c r="D69" s="3" t="str">
        <f>IF('Info + taal-langue'!$B$2="Nederlands",'NL+FR'!$A$208,'NL+FR'!$B$208)</f>
        <v>Regelmatig: 2</v>
      </c>
      <c r="E69" s="136"/>
      <c r="F69" s="107"/>
      <c r="G69" s="147"/>
      <c r="H69" s="156"/>
    </row>
    <row r="70" spans="1:8" ht="39.950000000000003" customHeight="1" x14ac:dyDescent="0.2">
      <c r="A70" s="115"/>
      <c r="B70" s="115"/>
      <c r="C70" s="141"/>
      <c r="D70" s="3" t="str">
        <f>IF('Info + taal-langue'!$B$2="Nederlands",'NL+FR'!$A$209,'NL+FR'!$B$209)</f>
        <v>Erg dikwijls: 3</v>
      </c>
      <c r="E70" s="136"/>
      <c r="F70" s="107"/>
      <c r="G70" s="147"/>
      <c r="H70" s="156"/>
    </row>
    <row r="71" spans="1:8" ht="39.950000000000003" customHeight="1" x14ac:dyDescent="0.2">
      <c r="A71" s="115"/>
      <c r="B71" s="115"/>
      <c r="C71" s="141"/>
      <c r="D71" s="4" t="str">
        <f>IF('Info + taal-langue'!$B$2="Nederlands",'NL+FR'!$A$210,'NL+FR'!$B$210)</f>
        <v>Hoe zou u het belang van dergelijke incidenten inschatten?</v>
      </c>
      <c r="E71" s="136"/>
      <c r="F71" s="27"/>
      <c r="G71" s="147"/>
      <c r="H71" s="156"/>
    </row>
    <row r="72" spans="1:8" ht="39.950000000000003" customHeight="1" x14ac:dyDescent="0.2">
      <c r="A72" s="115"/>
      <c r="B72" s="115"/>
      <c r="C72" s="141"/>
      <c r="D72" s="3" t="str">
        <f>IF('Info + taal-langue'!$B$2="Nederlands",'NL+FR'!$A$211,'NL+FR'!$B$211)</f>
        <v>Naar ons weten deed zich geen enkel dergelijk incident voor: 0</v>
      </c>
      <c r="E72" s="136"/>
      <c r="F72" s="107">
        <v>0</v>
      </c>
      <c r="G72" s="147"/>
      <c r="H72" s="156"/>
    </row>
    <row r="73" spans="1:8" ht="39.950000000000003" customHeight="1" x14ac:dyDescent="0.2">
      <c r="A73" s="115"/>
      <c r="B73" s="115"/>
      <c r="C73" s="141"/>
      <c r="D73" s="3" t="str">
        <f>IF('Info + taal-langue'!$B$2="Nederlands",'NL+FR'!$A$212,'NL+FR'!$B$212)</f>
        <v>De meeste van dergelijke incidenten waren onschuldig: 1</v>
      </c>
      <c r="E73" s="136"/>
      <c r="F73" s="107"/>
      <c r="G73" s="147"/>
      <c r="H73" s="156"/>
    </row>
    <row r="74" spans="1:8" ht="39.950000000000003" customHeight="1" x14ac:dyDescent="0.2">
      <c r="A74" s="115"/>
      <c r="B74" s="115"/>
      <c r="C74" s="141"/>
      <c r="D74" s="3" t="str">
        <f>IF('Info + taal-langue'!$B$2="Nederlands",'NL+FR'!$A$213,'NL+FR'!$B$213)</f>
        <v>Meerdere van dergelijke incidenten kunnen beschouwd worden als ernstig: 2</v>
      </c>
      <c r="E74" s="136"/>
      <c r="F74" s="107"/>
      <c r="G74" s="147"/>
      <c r="H74" s="156"/>
    </row>
    <row r="75" spans="1:8" ht="39.950000000000003" customHeight="1" thickBot="1" x14ac:dyDescent="0.25">
      <c r="A75" s="116"/>
      <c r="B75" s="116"/>
      <c r="C75" s="142"/>
      <c r="D75" s="5" t="str">
        <f>IF('Info + taal-langue'!$B$2="Nederlands",'NL+FR'!$A$214,'NL+FR'!$B$214)</f>
        <v>Dergelijke incidenten zijn regelmatig van een ernstige aard: 3</v>
      </c>
      <c r="E75" s="137"/>
      <c r="F75" s="108"/>
      <c r="G75" s="148"/>
      <c r="H75" s="157"/>
    </row>
    <row r="76" spans="1:8" ht="56.1" customHeight="1" x14ac:dyDescent="0.2">
      <c r="A76" s="119" t="str">
        <f>IF('Info + taal-langue'!$B$2="Nederlands",'NL+FR'!$A$111,'NL+FR'!$B$111)</f>
        <v>9. Musculoskeletale aandoeningen (MSA: rugpijn, tendinitis, …)</v>
      </c>
      <c r="B76" s="120" t="str">
        <f>IF('Info + taal-langue'!$B$2="Nederlands",'NL+FR'!$A$124,'NL+FR'!$B$124)</f>
        <v>Raming van het aantal personen dat te kampen heeft met musculoskeletale aandoeningen</v>
      </c>
      <c r="C76" s="145">
        <f>'Data collection'!D33</f>
        <v>0</v>
      </c>
      <c r="D76" s="4" t="str">
        <f>IF('Info + taal-langue'!$B$2="Nederlands",'NL+FR'!$A$215,'NL+FR'!$B$215)</f>
        <v>Zijn er, voor zover u weet, momenteel in uw onderneming of afdeling / dienst / departement werknemers die te kampen hebben met musculoskeletale aandoeningen?</v>
      </c>
      <c r="E76" s="135" t="str">
        <f>IF('Info + taal-langue'!$B$2="Nederlands",'NL+FR'!$A$281,'NL+FR'!$B$281)</f>
        <v>Meer informatie</v>
      </c>
      <c r="F76" s="28"/>
      <c r="G76" s="146">
        <f>SUM(F77+F81)</f>
        <v>0</v>
      </c>
      <c r="H76" s="155" t="str">
        <f>IF('Info + taal-langue'!$B$2="Nederlands",'NL+FR'!$A$130,'NL+FR'!$B$130)</f>
        <v>9. MSA</v>
      </c>
    </row>
    <row r="77" spans="1:8" ht="39.950000000000003" customHeight="1" x14ac:dyDescent="0.2">
      <c r="A77" s="115"/>
      <c r="B77" s="112"/>
      <c r="C77" s="141"/>
      <c r="D77" s="3" t="str">
        <f>IF('Info + taal-langue'!$B$2="Nederlands",'NL+FR'!$A$216,'NL+FR'!$B$216)</f>
        <v>Geen enkele werknemer lijkt hiermee te maken te hebben: 0</v>
      </c>
      <c r="E77" s="136"/>
      <c r="F77" s="107">
        <v>0</v>
      </c>
      <c r="G77" s="147"/>
      <c r="H77" s="156"/>
    </row>
    <row r="78" spans="1:8" ht="39.950000000000003" customHeight="1" x14ac:dyDescent="0.2">
      <c r="A78" s="115"/>
      <c r="B78" s="112"/>
      <c r="C78" s="141"/>
      <c r="D78" s="3" t="str">
        <f>IF('Info + taal-langue'!$B$2="Nederlands",'NL+FR'!$A$217,'NL+FR'!$B$217)</f>
        <v>Enkele werknemers hebben last van musculoskeletale aandoeningen: 1</v>
      </c>
      <c r="E78" s="136"/>
      <c r="F78" s="107"/>
      <c r="G78" s="147"/>
      <c r="H78" s="156"/>
    </row>
    <row r="79" spans="1:8" ht="39.950000000000003" customHeight="1" x14ac:dyDescent="0.2">
      <c r="A79" s="115"/>
      <c r="B79" s="112"/>
      <c r="C79" s="141"/>
      <c r="D79" s="3" t="str">
        <f>IF('Info + taal-langue'!$B$2="Nederlands",'NL+FR'!$A$218,'NL+FR'!$B$218)</f>
        <v>Nogal wat werknemers hebben last van musculoskeletale aandoeningen: 2</v>
      </c>
      <c r="E79" s="136"/>
      <c r="F79" s="107"/>
      <c r="G79" s="147"/>
      <c r="H79" s="156"/>
    </row>
    <row r="80" spans="1:8" ht="39.950000000000003" customHeight="1" x14ac:dyDescent="0.2">
      <c r="A80" s="115"/>
      <c r="B80" s="112"/>
      <c r="C80" s="141"/>
      <c r="D80" s="4" t="str">
        <f>IF('Info + taal-langue'!$B$2="Nederlands",'NL+FR'!$A$219,'NL+FR'!$B$219)</f>
        <v>Hoe beoordeelt u het aantal musculoskeletale aandoeningen in uw onderneming of afdeling / dienst / departement, gegeven haar kenmerken en de sector waarin u actief bent?</v>
      </c>
      <c r="E80" s="136"/>
      <c r="F80" s="27"/>
      <c r="G80" s="147"/>
      <c r="H80" s="156"/>
    </row>
    <row r="81" spans="1:8" ht="39.950000000000003" customHeight="1" x14ac:dyDescent="0.2">
      <c r="A81" s="115"/>
      <c r="B81" s="112"/>
      <c r="C81" s="141"/>
      <c r="D81" s="3" t="str">
        <f>IF('Info + taal-langue'!$B$2="Nederlands",'NL+FR'!$A$220,'NL+FR'!$B$220)</f>
        <v>Wij vinden het aantal gunstig: 0</v>
      </c>
      <c r="E81" s="136"/>
      <c r="F81" s="107">
        <v>0</v>
      </c>
      <c r="G81" s="147"/>
      <c r="H81" s="156"/>
    </row>
    <row r="82" spans="1:8" ht="39.950000000000003" customHeight="1" x14ac:dyDescent="0.2">
      <c r="A82" s="115"/>
      <c r="B82" s="112"/>
      <c r="C82" s="141"/>
      <c r="D82" s="3" t="str">
        <f>IF('Info + taal-langue'!$B$2="Nederlands",'NL+FR'!$A$221,'NL+FR'!$B$221)</f>
        <v>Wij beschouwen het aantal als normaal/aanvaardbaar: 1</v>
      </c>
      <c r="E82" s="136"/>
      <c r="F82" s="107"/>
      <c r="G82" s="147"/>
      <c r="H82" s="156"/>
    </row>
    <row r="83" spans="1:8" ht="39.950000000000003" customHeight="1" thickBot="1" x14ac:dyDescent="0.25">
      <c r="A83" s="116"/>
      <c r="B83" s="113"/>
      <c r="C83" s="142"/>
      <c r="D83" s="5" t="str">
        <f>IF('Info + taal-langue'!$B$2="Nederlands",'NL+FR'!$A$222,'NL+FR'!$B$222)</f>
        <v>Wij vinden het aantal ongunstig: 2</v>
      </c>
      <c r="E83" s="137"/>
      <c r="F83" s="108"/>
      <c r="G83" s="148"/>
      <c r="H83" s="157"/>
    </row>
    <row r="84" spans="1:8" ht="105" customHeight="1" x14ac:dyDescent="0.2">
      <c r="A84" s="119" t="str">
        <f>IF('Info + taal-langue'!$B$2="Nederlands",'NL+FR'!$A$131,'NL+FR'!$B$131)</f>
        <v>10. Respect voor diversiteit in de onderneming</v>
      </c>
      <c r="B84" s="152"/>
      <c r="C84" s="4"/>
      <c r="D84" s="4" t="str">
        <f>IF('Info + taal-langue'!$B$2="Nederlands",'NL+FR'!$A$223,'NL+FR'!$B$223)</f>
        <v>Hebt u er weet van dat werknemers verschillend behandeld worden om reden van persoonskenmerken (ras, huidskleur, afkomst van de persoon, nationale of etnische oorsprong, nationaliteit, geslacht, seksuele geaardheid, burgerlijke stand, geboorte, leeftijd, rijkdom, religieuze of filosofische overtuiging, huidige of toekomstige gezondheidstoestand, handicap, taal, politieke overtuiging, fysieke dan wel genetische kenmerken of sociale afkomst)?</v>
      </c>
      <c r="E84" s="135" t="str">
        <f>IF('Info + taal-langue'!$B$2="Nederlands",'NL+FR'!$A$281,'NL+FR'!$B$281)</f>
        <v>Meer informatie</v>
      </c>
      <c r="F84" s="28"/>
      <c r="G84" s="146">
        <f>SUM(F85+F89)</f>
        <v>0</v>
      </c>
      <c r="H84" s="155" t="str">
        <f>IF('Info + taal-langue'!$B$2="Nederlands",'NL+FR'!$A$137,'NL+FR'!$B$137)</f>
        <v>10. DIVERSITEIT</v>
      </c>
    </row>
    <row r="85" spans="1:8" ht="39.950000000000003" customHeight="1" x14ac:dyDescent="0.2">
      <c r="A85" s="115"/>
      <c r="B85" s="153"/>
      <c r="C85" s="4"/>
      <c r="D85" s="3" t="str">
        <f>IF('Info + taal-langue'!$B$2="Nederlands",'NL+FR'!$A$224,'NL+FR'!$B$224)</f>
        <v>Naar ons weten wordt elke werknemer op dezelfde manier behandeld: 0</v>
      </c>
      <c r="E85" s="136"/>
      <c r="F85" s="107">
        <v>0</v>
      </c>
      <c r="G85" s="147"/>
      <c r="H85" s="156"/>
    </row>
    <row r="86" spans="1:8" ht="60" customHeight="1" x14ac:dyDescent="0.2">
      <c r="A86" s="115"/>
      <c r="B86" s="153"/>
      <c r="C86" s="4"/>
      <c r="D86" s="3" t="str">
        <f>IF('Info + taal-langue'!$B$2="Nederlands",'NL+FR'!$A$225,'NL+FR'!$B$225)</f>
        <v>Wij zijn er niet zeker van dat elke werknemer met een minder courante godsdienstige overtuiging, van een andere seksuele geaardheid, van vreemde afkomst, … in de praktijk altijd op dezelfde manier wordt behandeld als de andere collega’s: 1</v>
      </c>
      <c r="E86" s="136"/>
      <c r="F86" s="107"/>
      <c r="G86" s="147"/>
      <c r="H86" s="156"/>
    </row>
    <row r="87" spans="1:8" ht="62.1" customHeight="1" x14ac:dyDescent="0.2">
      <c r="A87" s="115"/>
      <c r="B87" s="153"/>
      <c r="C87" s="4"/>
      <c r="D87" s="3" t="str">
        <f>IF('Info + taal-langue'!$B$2="Nederlands",'NL+FR'!$A$226,'NL+FR'!$B$226)</f>
        <v>De onderneming of afdeling / dienst / departement maakt wel degelijk een onderscheid tussen werknemers op grond van kenmerken die niets te maken hebben met de arbeidsprestaties: 2</v>
      </c>
      <c r="E87" s="136"/>
      <c r="F87" s="107"/>
      <c r="G87" s="147"/>
      <c r="H87" s="156"/>
    </row>
    <row r="88" spans="1:8" ht="39.950000000000003" customHeight="1" x14ac:dyDescent="0.2">
      <c r="A88" s="115"/>
      <c r="B88" s="153"/>
      <c r="C88" s="4"/>
      <c r="D88" s="4" t="str">
        <f>IF('Info + taal-langue'!$B$2="Nederlands",'NL+FR'!$A$227,'NL+FR'!$B$227)</f>
        <v>Zaten er tussen de formele en informele verzoeken tot interventie die in de loop van het voorgaande jaar werden geformuleerd klachten die verwezen naar discriminatie?</v>
      </c>
      <c r="E88" s="136"/>
      <c r="F88" s="27"/>
      <c r="G88" s="147"/>
      <c r="H88" s="156"/>
    </row>
    <row r="89" spans="1:8" ht="39.950000000000003" customHeight="1" x14ac:dyDescent="0.2">
      <c r="A89" s="115"/>
      <c r="B89" s="153"/>
      <c r="C89" s="4"/>
      <c r="D89" s="3" t="str">
        <f>IF('Info + taal-langue'!$B$2="Nederlands",'NL+FR'!$A$228,'NL+FR'!$B$228)</f>
        <v>Neen: 0</v>
      </c>
      <c r="E89" s="136"/>
      <c r="F89" s="107">
        <v>0</v>
      </c>
      <c r="G89" s="147"/>
      <c r="H89" s="156"/>
    </row>
    <row r="90" spans="1:8" ht="39.950000000000003" customHeight="1" thickBot="1" x14ac:dyDescent="0.25">
      <c r="A90" s="116"/>
      <c r="B90" s="154"/>
      <c r="C90" s="6"/>
      <c r="D90" s="5" t="str">
        <f>IF('Info + taal-langue'!$B$2="Nederlands",'NL+FR'!$A$229,'NL+FR'!$B$229)</f>
        <v>Ja: 1</v>
      </c>
      <c r="E90" s="137"/>
      <c r="F90" s="108"/>
      <c r="G90" s="148"/>
      <c r="H90" s="157"/>
    </row>
    <row r="91" spans="1:8" ht="39.950000000000003" customHeight="1" x14ac:dyDescent="0.2">
      <c r="A91" s="119" t="str">
        <f>IF('Info + taal-langue'!$B$2="Nederlands",'NL+FR'!$A$132,'NL+FR'!$B$132)</f>
        <v>11. Functioneringsproblemen ten gevolge van middelengebruik op de werkvloer en maatregelen die in dit verband werden genomen</v>
      </c>
      <c r="B91" s="152"/>
      <c r="C91" s="4"/>
      <c r="D91" s="4" t="str">
        <f>IF('Info + taal-langue'!$B$2="Nederlands",'NL+FR'!$A$230,'NL+FR'!$B$230)</f>
        <v>Heeft uw onderneming of afdeling / dienst / departement in de loop van het voorgaande jaar te maken gehad met problemen inzake het gebruik van alcohol, drugs, medicatie, … bij het personeel?</v>
      </c>
      <c r="E91" s="135" t="str">
        <f>IF('Info + taal-langue'!$B$2="Nederlands",'NL+FR'!$A$281,'NL+FR'!$B$281)</f>
        <v>Meer informatie</v>
      </c>
      <c r="F91" s="28"/>
      <c r="G91" s="146">
        <f>SUM(F92+F96)</f>
        <v>0</v>
      </c>
      <c r="H91" s="155" t="str">
        <f>IF('Info + taal-langue'!$B$2="Nederlands",'NL+FR'!$A$138,'NL+FR'!$B$138)</f>
        <v>11. VERSLAVING</v>
      </c>
    </row>
    <row r="92" spans="1:8" ht="39.950000000000003" customHeight="1" x14ac:dyDescent="0.2">
      <c r="A92" s="115"/>
      <c r="B92" s="153"/>
      <c r="C92" s="4"/>
      <c r="D92" s="3" t="str">
        <f>IF('Info + taal-langue'!$B$2="Nederlands",'NL+FR'!$A$231,'NL+FR'!$B$231)</f>
        <v>De onderneming of afdeling / dienst / departement heeft hier geen problemen mee gehad: 0</v>
      </c>
      <c r="E92" s="136"/>
      <c r="F92" s="107">
        <v>0</v>
      </c>
      <c r="G92" s="147"/>
      <c r="H92" s="156"/>
    </row>
    <row r="93" spans="1:8" ht="39.950000000000003" customHeight="1" x14ac:dyDescent="0.2">
      <c r="A93" s="115"/>
      <c r="B93" s="153"/>
      <c r="C93" s="4"/>
      <c r="D93" s="3" t="str">
        <f>IF('Info + taal-langue'!$B$2="Nederlands",'NL+FR'!$A$232,'NL+FR'!$B$232)</f>
        <v>De onderneming of afdeling / dienst / departement heeft hiertegen enkele malen moeten optreden: 1</v>
      </c>
      <c r="E93" s="136"/>
      <c r="F93" s="107"/>
      <c r="G93" s="147"/>
      <c r="H93" s="156"/>
    </row>
    <row r="94" spans="1:8" ht="39.950000000000003" customHeight="1" x14ac:dyDescent="0.2">
      <c r="A94" s="115"/>
      <c r="B94" s="153"/>
      <c r="C94" s="4"/>
      <c r="D94" s="3" t="str">
        <f>IF('Info + taal-langue'!$B$2="Nederlands",'NL+FR'!$A$233,'NL+FR'!$B$233)</f>
        <v>De onderneming of afdeling / dienst / departement werd regelmatig geconfronteerd met deze problematiek: 2</v>
      </c>
      <c r="E94" s="136"/>
      <c r="F94" s="107"/>
      <c r="G94" s="147"/>
      <c r="H94" s="156"/>
    </row>
    <row r="95" spans="1:8" ht="39.950000000000003" customHeight="1" x14ac:dyDescent="0.2">
      <c r="A95" s="115"/>
      <c r="B95" s="153"/>
      <c r="C95" s="4"/>
      <c r="D95" s="4" t="str">
        <f>IF('Info + taal-langue'!$B$2="Nederlands",'NL+FR'!$A$234,'NL+FR'!$B$234)</f>
        <v>Houdt de onderneming rekening met het bestaan van een mogelijke problematiek van middelenmisbruik (alcohol, drugs, medicatie, …) bij het personeel?</v>
      </c>
      <c r="E95" s="136"/>
      <c r="F95" s="27"/>
      <c r="G95" s="147"/>
      <c r="H95" s="156"/>
    </row>
    <row r="96" spans="1:8" ht="39.950000000000003" customHeight="1" x14ac:dyDescent="0.2">
      <c r="A96" s="115"/>
      <c r="B96" s="153"/>
      <c r="C96" s="4"/>
      <c r="D96" s="3" t="str">
        <f>IF('Info + taal-langue'!$B$2="Nederlands",'NL+FR'!$A$235,'NL+FR'!$B$235)</f>
        <v>Er zijn maatregelen (intern beleid alcohol en andere drugs) voorzien voor het geval zich een dergelijk probleem zou voordoen: 0</v>
      </c>
      <c r="E96" s="136"/>
      <c r="F96" s="107">
        <v>0</v>
      </c>
      <c r="G96" s="147"/>
      <c r="H96" s="156"/>
    </row>
    <row r="97" spans="1:8" ht="39.950000000000003" customHeight="1" x14ac:dyDescent="0.2">
      <c r="A97" s="115"/>
      <c r="B97" s="153"/>
      <c r="C97" s="4"/>
      <c r="D97" s="3" t="str">
        <f>IF('Info + taal-langue'!$B$2="Nederlands",'NL+FR'!$A$236,'NL+FR'!$B$236)</f>
        <v>Hoewel er maatregelen voorzien zijn, wordt in het algemeen niet opgetreden wanneer het zou nodig zijn: 1</v>
      </c>
      <c r="E97" s="136"/>
      <c r="F97" s="107"/>
      <c r="G97" s="147"/>
      <c r="H97" s="156"/>
    </row>
    <row r="98" spans="1:8" ht="50.1" customHeight="1" thickBot="1" x14ac:dyDescent="0.25">
      <c r="A98" s="116"/>
      <c r="B98" s="154"/>
      <c r="C98" s="6"/>
      <c r="D98" s="5" t="str">
        <f>IF('Info + taal-langue'!$B$2="Nederlands",'NL+FR'!$A$237,'NL+FR'!$B$237)</f>
        <v>Naar ons weten bestaan er geen maatregelen voor het geval een werknemer zou te kampen hebben met een verslavingsprobleem: 2</v>
      </c>
      <c r="E98" s="137"/>
      <c r="F98" s="108"/>
      <c r="G98" s="148"/>
      <c r="H98" s="157"/>
    </row>
    <row r="99" spans="1:8" ht="42.95" customHeight="1" x14ac:dyDescent="0.2">
      <c r="A99" s="119" t="str">
        <f>IF('Info + taal-langue'!$B$2="Nederlands",'NL+FR'!$A$133,'NL+FR'!$B$133)</f>
        <v>12. Functioneren van de preventiedienst of van de persoon/personen met een opdracht op het vlak van de werkgebonden 
psychosociale risico’s</v>
      </c>
      <c r="B99" s="152"/>
      <c r="C99" s="4"/>
      <c r="D99" s="67" t="str">
        <f>IF('Info + taal-langue'!$B$2="Nederlands",'NL+FR'!$A$238,'NL+FR'!$B$238)</f>
        <v>Wordt de problematiek van de psychosociale belasting van de werknemers aangepakt via concrete acties op het terrein die ingekaderd zijn in een lange-termijnbeleid?</v>
      </c>
      <c r="E99" s="132" t="str">
        <f>IF('Info + taal-langue'!$B$2="Nederlands",'NL+FR'!$A$281,'NL+FR'!$B$281)</f>
        <v>Meer informatie</v>
      </c>
      <c r="F99" s="28"/>
      <c r="G99" s="146">
        <f>SUM(F100)</f>
        <v>0</v>
      </c>
      <c r="H99" s="155" t="str">
        <f>IF('Info + taal-langue'!$B$2="Nederlands",'NL+FR'!$A$140,'NL+FR'!$B$140)</f>
        <v>13. PREVENTIEDIENST PSY</v>
      </c>
    </row>
    <row r="100" spans="1:8" ht="48.95" customHeight="1" x14ac:dyDescent="0.2">
      <c r="A100" s="115"/>
      <c r="B100" s="153"/>
      <c r="C100" s="4"/>
      <c r="D100" s="33" t="str">
        <f>IF('Info + taal-langue'!$B$2="Nederlands",'NL+FR'!$A$239,'NL+FR'!$B$239)</f>
        <v>Er is één persoon of dienst die verantwoordelijk is voor deze problematiek. Deze wordt ondersteund door een werkgroep die 
acties op lange termijn aanstuurt: 0</v>
      </c>
      <c r="E100" s="133"/>
      <c r="F100" s="107">
        <v>0</v>
      </c>
      <c r="G100" s="147"/>
      <c r="H100" s="156"/>
    </row>
    <row r="101" spans="1:8" ht="39.950000000000003" customHeight="1" x14ac:dyDescent="0.2">
      <c r="A101" s="115"/>
      <c r="B101" s="153"/>
      <c r="C101" s="4"/>
      <c r="D101" s="33" t="str">
        <f>IF('Info + taal-langue'!$B$2="Nederlands",'NL+FR'!$A$240,'NL+FR'!$B$240)</f>
        <v>Er is één persoon of dienst die verantwoordelijk is voor deze problematiek; deze onderneemt regelmatig acties op dit vlak: 1</v>
      </c>
      <c r="E101" s="133"/>
      <c r="F101" s="107"/>
      <c r="G101" s="147"/>
      <c r="H101" s="156"/>
    </row>
    <row r="102" spans="1:8" ht="39.950000000000003" customHeight="1" x14ac:dyDescent="0.2">
      <c r="A102" s="115"/>
      <c r="B102" s="153"/>
      <c r="C102" s="4"/>
      <c r="D102" s="33" t="str">
        <f>IF('Info + taal-langue'!$B$2="Nederlands",'NL+FR'!$A$241,'NL+FR'!$B$241)</f>
        <v>Eén of meerdere personen zijn daar regelmatig mee bezig, maar tot nog toe heeft dat niet geleid tot acties op de langere termijn: 2</v>
      </c>
      <c r="E102" s="133"/>
      <c r="F102" s="107"/>
      <c r="G102" s="147"/>
      <c r="H102" s="156"/>
    </row>
    <row r="103" spans="1:8" ht="42" customHeight="1" x14ac:dyDescent="0.2">
      <c r="A103" s="115"/>
      <c r="B103" s="153"/>
      <c r="C103" s="4"/>
      <c r="D103" s="33" t="str">
        <f>IF('Info + taal-langue'!$B$2="Nederlands",'NL+FR'!$A$242,'NL+FR'!$B$242)</f>
        <v>Meerdere personen zijn daar soms wel mee bezig maar het gebeurt allemaal weinig gecoördineerd en resultaatsgericht: 3</v>
      </c>
      <c r="E103" s="133"/>
      <c r="F103" s="107"/>
      <c r="G103" s="147"/>
      <c r="H103" s="156"/>
    </row>
    <row r="104" spans="1:8" ht="39.950000000000003" customHeight="1" thickBot="1" x14ac:dyDescent="0.25">
      <c r="A104" s="116"/>
      <c r="B104" s="154"/>
      <c r="C104" s="6"/>
      <c r="D104" s="60" t="str">
        <f>IF('Info + taal-langue'!$B$2="Nederlands",'NL+FR'!$A$243,'NL+FR'!$B$243)</f>
        <v>Niemand houdt zich hiermee duidelijk bezig: 4</v>
      </c>
      <c r="E104" s="134"/>
      <c r="F104" s="108"/>
      <c r="G104" s="148"/>
      <c r="H104" s="157"/>
    </row>
    <row r="105" spans="1:8" ht="80.099999999999994" customHeight="1" x14ac:dyDescent="0.2">
      <c r="A105" s="119" t="str">
        <f>IF('Info + taal-langue'!$B$2="Nederlands",'NL+FR'!$A$134,'NL+FR'!$B$134)</f>
        <v>13. Sociaal overleg rond de psychosociale risico’s</v>
      </c>
      <c r="B105" s="152"/>
      <c r="C105" s="4"/>
      <c r="D105" s="4" t="str">
        <f>IF('Info + taal-langue'!$B$2="Nederlands",'NL+FR'!$A$244,'NL+FR'!$B$244)</f>
        <v>In welke mate worden de psychosociale risico’s en de maatregelen die op dit vlak worden overwogen besproken in de schoot van de vergaderingen van het CPBW, de ondernemingsraad of de syndicale delegatie? Indien geen van deze drie instanties bestaan: in welke mate komt deze problematiek aan bod in de diverse vergaderingen met de werknemers?</v>
      </c>
      <c r="E105" s="135" t="str">
        <f>IF('Info + taal-langue'!$B$2="Nederlands",'NL+FR'!$A$281,'NL+FR'!$B$281)</f>
        <v>Meer informatie</v>
      </c>
      <c r="F105" s="28"/>
      <c r="G105" s="146">
        <f>SUM(F106,F110)</f>
        <v>0</v>
      </c>
      <c r="H105" s="155" t="str">
        <f>IF('Info + taal-langue'!$B$2="Nederlands",'NL+FR'!$A$139,'NL+FR'!$B$139)</f>
        <v>12. SOCIAAL OVERLEG PSY</v>
      </c>
    </row>
    <row r="106" spans="1:8" ht="39.950000000000003" customHeight="1" x14ac:dyDescent="0.2">
      <c r="A106" s="115"/>
      <c r="B106" s="153"/>
      <c r="C106" s="4"/>
      <c r="D106" s="3" t="str">
        <f>IF('Info + taal-langue'!$B$2="Nederlands",'NL+FR'!$A$245,'NL+FR'!$B$245)</f>
        <v>Regelmatig: 0</v>
      </c>
      <c r="E106" s="136"/>
      <c r="F106" s="107">
        <v>0</v>
      </c>
      <c r="G106" s="147"/>
      <c r="H106" s="156"/>
    </row>
    <row r="107" spans="1:8" ht="39.950000000000003" customHeight="1" x14ac:dyDescent="0.2">
      <c r="A107" s="115"/>
      <c r="B107" s="153"/>
      <c r="C107" s="4"/>
      <c r="D107" s="3" t="str">
        <f>IF('Info + taal-langue'!$B$2="Nederlands",'NL+FR'!$A$246,'NL+FR'!$B$246)</f>
        <v>Af en toe: 1</v>
      </c>
      <c r="E107" s="136"/>
      <c r="F107" s="107"/>
      <c r="G107" s="147"/>
      <c r="H107" s="156"/>
    </row>
    <row r="108" spans="1:8" ht="39.950000000000003" customHeight="1" x14ac:dyDescent="0.2">
      <c r="A108" s="115"/>
      <c r="B108" s="153"/>
      <c r="C108" s="4"/>
      <c r="D108" s="3" t="str">
        <f>IF('Info + taal-langue'!$B$2="Nederlands",'NL+FR'!$A$247,'NL+FR'!$B$247)</f>
        <v>Zelden of nooit: 2</v>
      </c>
      <c r="E108" s="136"/>
      <c r="F108" s="107"/>
      <c r="G108" s="147"/>
      <c r="H108" s="156"/>
    </row>
    <row r="109" spans="1:8" ht="39.950000000000003" customHeight="1" x14ac:dyDescent="0.2">
      <c r="A109" s="115"/>
      <c r="B109" s="153"/>
      <c r="C109" s="4"/>
      <c r="D109" s="4" t="str">
        <f>IF('Info + taal-langue'!$B$2="Nederlands",'NL+FR'!$A$248,'NL+FR'!$B$248)</f>
        <v>In welke mate komt de problematiek van de psychosociale risico’s op de agenda van deze vergaderingen?</v>
      </c>
      <c r="E109" s="136"/>
      <c r="F109" s="29"/>
      <c r="G109" s="147"/>
      <c r="H109" s="156"/>
    </row>
    <row r="110" spans="1:8" ht="39.950000000000003" customHeight="1" x14ac:dyDescent="0.2">
      <c r="A110" s="115"/>
      <c r="B110" s="153"/>
      <c r="C110" s="4"/>
      <c r="D110" s="3" t="str">
        <f>IF('Info + taal-langue'!$B$2="Nederlands",'NL+FR'!$A$249,'NL+FR'!$B$249)</f>
        <v>We gaan het daar de komende maanden zeker over hebben: 0</v>
      </c>
      <c r="E110" s="136"/>
      <c r="F110" s="107">
        <v>0</v>
      </c>
      <c r="G110" s="147"/>
      <c r="H110" s="156"/>
    </row>
    <row r="111" spans="1:8" ht="39.950000000000003" customHeight="1" thickBot="1" x14ac:dyDescent="0.25">
      <c r="A111" s="116"/>
      <c r="B111" s="154"/>
      <c r="C111" s="6"/>
      <c r="D111" s="5" t="str">
        <f>IF('Info + taal-langue'!$B$2="Nederlands",'NL+FR'!$A$250,'NL+FR'!$B$250)</f>
        <v>Het is momenteel niet voorzien dat we hierover gaan praten: 1</v>
      </c>
      <c r="E111" s="137"/>
      <c r="F111" s="108"/>
      <c r="G111" s="148"/>
      <c r="H111" s="157"/>
    </row>
    <row r="112" spans="1:8" ht="60.95" customHeight="1" x14ac:dyDescent="0.2">
      <c r="A112" s="119" t="str">
        <f>IF('Info + taal-langue'!$B$2="Nederlands",'NL+FR'!$A$135,'NL+FR'!$B$135)</f>
        <v>14. Opleidingen en sensibiliserende acties met betrekking tot de psychosociale risico’s</v>
      </c>
      <c r="B112" s="152"/>
      <c r="C112" s="4"/>
      <c r="D112" s="4" t="str">
        <f>IF('Info + taal-langue'!$B$2="Nederlands",'NL+FR'!$A$251,'NL+FR'!$B$251)</f>
        <v>Hebben de werknemers van uw onderneming of afdeling / dienst / departement opleidingen kunnen volgen of werden zij benaderd door middel van sensibiliserende acties die rechtstreeks of onrechtstreeks verwijzen naar de psychosociale risico’s?</v>
      </c>
      <c r="E112" s="135" t="str">
        <f>IF('Info + taal-langue'!$B$2="Nederlands",'NL+FR'!$A$281,'NL+FR'!$B$281)</f>
        <v>Meer informatie</v>
      </c>
      <c r="F112" s="28"/>
      <c r="G112" s="146">
        <f>SUM(F113+F119)</f>
        <v>0</v>
      </c>
      <c r="H112" s="155" t="str">
        <f>IF('Info + taal-langue'!$B$2="Nederlands",'NL+FR'!$A$141,'NL+FR'!$B$141)</f>
        <v>14. OPLEIDINGEN PSY</v>
      </c>
    </row>
    <row r="113" spans="1:8" ht="39.950000000000003" customHeight="1" x14ac:dyDescent="0.2">
      <c r="A113" s="115"/>
      <c r="B113" s="153"/>
      <c r="C113" s="4"/>
      <c r="D113" s="3" t="str">
        <f>IF('Info + taal-langue'!$B$2="Nederlands",'NL+FR'!$A$252,'NL+FR'!$B$252)</f>
        <v>Ja, dergelijke acties worden regelmatig georganiseerd: 0</v>
      </c>
      <c r="E113" s="136"/>
      <c r="F113" s="107">
        <v>0</v>
      </c>
      <c r="G113" s="147"/>
      <c r="H113" s="156"/>
    </row>
    <row r="114" spans="1:8" ht="39.950000000000003" customHeight="1" x14ac:dyDescent="0.2">
      <c r="A114" s="115"/>
      <c r="B114" s="153"/>
      <c r="C114" s="4"/>
      <c r="D114" s="3" t="str">
        <f t="array" ref="D114">IF('Info + taal-langue'!$B$2="Nederlands",'NL+FR'!$A$253,'NL+FR'!$B$253)</f>
        <v>Die dingen werden wel eens georganiseerd, maar er zit geen echte systematiek in: 1</v>
      </c>
      <c r="E114" s="136"/>
      <c r="F114" s="107"/>
      <c r="G114" s="147"/>
      <c r="H114" s="156"/>
    </row>
    <row r="115" spans="1:8" ht="39.950000000000003" customHeight="1" x14ac:dyDescent="0.2">
      <c r="A115" s="115"/>
      <c r="B115" s="153"/>
      <c r="C115" s="4"/>
      <c r="D115" s="3" t="str">
        <f>IF('Info + taal-langue'!$B$2="Nederlands",'NL+FR'!$A$254,'NL+FR'!$B$254)</f>
        <v>Dit is ooit één keer gebeurd, nog niet zo lang geleden: 2</v>
      </c>
      <c r="E115" s="136"/>
      <c r="F115" s="107"/>
      <c r="G115" s="147"/>
      <c r="H115" s="156"/>
    </row>
    <row r="116" spans="1:8" ht="39.950000000000003" customHeight="1" x14ac:dyDescent="0.2">
      <c r="A116" s="115"/>
      <c r="B116" s="153"/>
      <c r="C116" s="4"/>
      <c r="D116" s="3" t="str">
        <f>IF('Info + taal-langue'!$B$2="Nederlands",'NL+FR'!$A$255,'NL+FR'!$B$255)</f>
        <v>Dit is ooit één keer gebeurd, maar dat is toch al meer dan een paar jaar geleden: 3</v>
      </c>
      <c r="E116" s="136"/>
      <c r="F116" s="107"/>
      <c r="G116" s="147"/>
      <c r="H116" s="156"/>
    </row>
    <row r="117" spans="1:8" ht="39.950000000000003" customHeight="1" x14ac:dyDescent="0.2">
      <c r="A117" s="115"/>
      <c r="B117" s="153"/>
      <c r="C117" s="4"/>
      <c r="D117" s="3" t="str">
        <f>IF('Info + taal-langue'!$B$2="Nederlands",'NL+FR'!$A$256,'NL+FR'!$B$256)</f>
        <v>Neen, van dit soort acties is nog nooit sprake geweest in onze onderneming: 4</v>
      </c>
      <c r="E117" s="136"/>
      <c r="F117" s="107"/>
      <c r="G117" s="147"/>
      <c r="H117" s="156"/>
    </row>
    <row r="118" spans="1:8" ht="39.950000000000003" customHeight="1" x14ac:dyDescent="0.2">
      <c r="A118" s="115"/>
      <c r="B118" s="153"/>
      <c r="C118" s="4"/>
      <c r="D118" s="4" t="str">
        <f>IF('Info + taal-langue'!$B$2="Nederlands",'NL+FR'!$A$257,'NL+FR'!$B$257)</f>
        <v>Worden de leden van de hiërarchische lijn gesensibiliseerd over de problematiek van de psychosociale risico’s?</v>
      </c>
      <c r="E118" s="136"/>
      <c r="F118" s="29"/>
      <c r="G118" s="147"/>
      <c r="H118" s="156"/>
    </row>
    <row r="119" spans="1:8" ht="39.950000000000003" customHeight="1" x14ac:dyDescent="0.2">
      <c r="A119" s="115"/>
      <c r="B119" s="153"/>
      <c r="C119" s="4"/>
      <c r="D119" s="3" t="str">
        <f>IF('Info + taal-langue'!$B$2="Nederlands",'NL+FR'!$A$258,'NL+FR'!$B$258)</f>
        <v>Hierover werden er al opleidingen georganiseerd. Deze worden bovendien regelmatig herhaald: 0</v>
      </c>
      <c r="E119" s="136"/>
      <c r="F119" s="107">
        <v>0</v>
      </c>
      <c r="G119" s="147"/>
      <c r="H119" s="156"/>
    </row>
    <row r="120" spans="1:8" ht="39.950000000000003" customHeight="1" x14ac:dyDescent="0.2">
      <c r="A120" s="115"/>
      <c r="B120" s="153"/>
      <c r="C120" s="4"/>
      <c r="D120" s="3" t="str">
        <f>IF('Info + taal-langue'!$B$2="Nederlands",'NL+FR'!$A$259,'NL+FR'!$B$259)</f>
        <v>Binnenkort wordt hierover een opleidingssessie georganiseerd: 1</v>
      </c>
      <c r="E120" s="136"/>
      <c r="F120" s="107"/>
      <c r="G120" s="147"/>
      <c r="H120" s="156"/>
    </row>
    <row r="121" spans="1:8" ht="39.950000000000003" customHeight="1" thickBot="1" x14ac:dyDescent="0.25">
      <c r="A121" s="116"/>
      <c r="B121" s="154"/>
      <c r="C121" s="6"/>
      <c r="D121" s="5" t="str">
        <f>IF('Info + taal-langue'!$B$2="Nederlands",'NL+FR'!$A$260,'NL+FR'!$B$260)</f>
        <v>Er is nooit sprake van geweest om zo’n opleiding voor de leden van de hiërarchische lijn te organiseren: 2</v>
      </c>
      <c r="E121" s="137"/>
      <c r="F121" s="108"/>
      <c r="G121" s="148"/>
      <c r="H121" s="157"/>
    </row>
    <row r="122" spans="1:8" ht="42.95" customHeight="1" x14ac:dyDescent="0.2">
      <c r="A122" s="119" t="str">
        <f>IF('Info + taal-langue'!$B$2="Nederlands",'NL+FR'!$A$136,'NL+FR'!$B$136)</f>
        <v>15. Bestaan van een actieplan ter bestrijding van de psychosociale risico’s</v>
      </c>
      <c r="B122" s="152"/>
      <c r="C122" s="34"/>
      <c r="D122" s="4" t="str">
        <f>IF('Info + taal-langue'!$B$2="Nederlands",'NL+FR'!$A$261,'NL+FR'!$B$261)</f>
        <v>Bestaat er een actieplan met betrekking tot de voorkoming en bestrijding van psychosociale risico’s waarvan de uitvoering wordt opgevolgd?</v>
      </c>
      <c r="E122" s="135" t="str">
        <f>IF('Info + taal-langue'!$B$2="Nederlands",'NL+FR'!$A$281,'NL+FR'!$B$281)</f>
        <v>Meer informatie</v>
      </c>
      <c r="F122" s="28"/>
      <c r="G122" s="146">
        <f>F123</f>
        <v>0</v>
      </c>
      <c r="H122" s="155" t="str">
        <f>IF('Info + taal-langue'!$B$2="Nederlands",'NL+FR'!$A$142,'NL+FR'!$B$142)</f>
        <v>15. ACTIEPLAN PSY</v>
      </c>
    </row>
    <row r="123" spans="1:8" ht="39.950000000000003" customHeight="1" x14ac:dyDescent="0.2">
      <c r="A123" s="115"/>
      <c r="B123" s="153"/>
      <c r="C123" s="4"/>
      <c r="D123" s="3" t="str">
        <f>IF('Info + taal-langue'!$B$2="Nederlands",'NL+FR'!$A$262,'NL+FR'!$B$262)</f>
        <v>Een dergelijk actieplan bestaat. Het leidt tot acties, waarvan de uitvoering wordt opgevolgd: 0</v>
      </c>
      <c r="E123" s="136"/>
      <c r="F123" s="107">
        <v>0</v>
      </c>
      <c r="G123" s="147"/>
      <c r="H123" s="156"/>
    </row>
    <row r="124" spans="1:8" ht="39.950000000000003" customHeight="1" x14ac:dyDescent="0.2">
      <c r="A124" s="115"/>
      <c r="B124" s="153"/>
      <c r="C124" s="4"/>
      <c r="D124" s="3" t="str">
        <f>IF('Info + taal-langue'!$B$2="Nederlands",'NL+FR'!$A$263,'NL+FR'!$B$263)</f>
        <v>Een dergelijk actieplan werd uitgewerkt maar de uitvoering ervan wordt niet echt opgevolgd: 1</v>
      </c>
      <c r="E124" s="136"/>
      <c r="F124" s="107"/>
      <c r="G124" s="147"/>
      <c r="H124" s="156"/>
    </row>
    <row r="125" spans="1:8" ht="45.95" customHeight="1" x14ac:dyDescent="0.2">
      <c r="A125" s="115"/>
      <c r="B125" s="153"/>
      <c r="C125" s="4"/>
      <c r="D125" s="3" t="str">
        <f>IF('Info + taal-langue'!$B$2="Nederlands",'NL+FR'!$A$264,'NL+FR'!$B$264)</f>
        <v>Er bestaat geen actieplan ter bestrijding van de psychosociale risico’s, hoewel er wel een risicoanalyse op dit vlak werd uitgevoerd: 2</v>
      </c>
      <c r="E125" s="136"/>
      <c r="F125" s="107"/>
      <c r="G125" s="147"/>
      <c r="H125" s="156"/>
    </row>
    <row r="126" spans="1:8" ht="53.1" customHeight="1" thickBot="1" x14ac:dyDescent="0.25">
      <c r="A126" s="116"/>
      <c r="B126" s="154"/>
      <c r="C126" s="6"/>
      <c r="D126" s="3" t="str">
        <f t="array" ref="D126">IF('Info + taal-langue'!$B$2="Nederlands",'NL+FR'!$A$265,'NL+FR'!$B$265)</f>
        <v>Er bestaat geen actieplan ter bestrijding van de psychosociale risico’s in de onderneming en er werd in de loop van de laatste jaren ook geen risicoanalyse op dit vlak uitgevoerd: 3</v>
      </c>
      <c r="E126" s="137"/>
      <c r="F126" s="107"/>
      <c r="G126" s="147"/>
      <c r="H126" s="157"/>
    </row>
    <row r="127" spans="1:8" ht="39.950000000000003" customHeight="1" thickBot="1" x14ac:dyDescent="0.25">
      <c r="D127" s="7" t="str">
        <f>IF('Info + taal-langue'!$B$2="Nederlands",'NL+FR'!$A$59,'NL+FR'!$B$59)</f>
        <v>TOTAALSCORE</v>
      </c>
      <c r="E127" s="31"/>
      <c r="F127" s="8"/>
      <c r="G127" s="59">
        <f>SUM(G4:G126)</f>
        <v>0</v>
      </c>
    </row>
    <row r="128" spans="1:8" ht="39.950000000000003" customHeight="1" thickBot="1" x14ac:dyDescent="0.25"/>
    <row r="129" spans="7:9" ht="40.35" customHeight="1" thickBot="1" x14ac:dyDescent="0.25">
      <c r="G129" s="20" t="str">
        <f>IF('Info + taal-langue'!$B$2="Nederlands",'NL+FR'!$A$266,'NL+FR'!$B$266)</f>
        <v xml:space="preserve">Van 0 tot 19: </v>
      </c>
      <c r="H129" s="21" t="str">
        <f>IF('Info + taal-langue'!$B$2="Nederlands",'NL+FR'!$A$268,'NL+FR'!$B$268)</f>
        <v>Van 20 tot 39:</v>
      </c>
      <c r="I129" s="22" t="str">
        <f>IF('Info + taal-langue'!$B$2="Nederlands",'NL+FR'!$A$270,'NL+FR'!$B$270)</f>
        <v>Van 40 tot 65:</v>
      </c>
    </row>
    <row r="130" spans="7:9" ht="210" customHeight="1" thickBot="1" x14ac:dyDescent="0.25">
      <c r="G130" s="23" t="str">
        <f>IF('Info + taal-langue'!$B$2="Nederlands",'NL+FR'!$A$267,'NL+FR'!$B$267)</f>
        <v>U zit in het groen. Blijf evenwel de evolutie van de indicatoren opvolgen. Indien u 1 of 2 Knipperlichten heeft, besteed hier dan prioritair aandacht aan. Aan het voorkomen van psychosociale risico’s moet er elke dag gewerkt worden. Wij raden u aan om 
volgend jaar deze tabel opnieuw in te vullen.</v>
      </c>
      <c r="H130" s="24" t="str">
        <f>IF('Info + taal-langue'!$B$2="Nederlands",'NL+FR'!$A$269,'NL+FR'!$B$269)</f>
        <v>U zit in het oranje. Wij raden u aan om de “Gids voor de preventie van psychosociale risico’s op het werk” (raadpleegbaar via https://www.werk.belgie.be/nl/publicaties/gids-voor-de-preventie-van-psychosociale-risicos-op-het-werk) te lezen, een grondige risicoanalyse op dit vlak uit te voeren en een actieplan uit te werken. Schenk daarbij vooral aandacht aan de problematische Knipperlichten. 
Vergeet niet deze tabel volgend jaar opnieuw in te vullen!</v>
      </c>
      <c r="I130" s="25" t="str">
        <f>IF('Info + taal-langue'!$B$2="Nederlands",'NL+FR'!$A$271,'NL+FR'!$B$271)</f>
        <v>U zit in het rood. Het is hoog tijd om de “Gids voor de preventie van psychosociale risico’s” (raadpleegbaar via https://www.werk.belgie.be/nl/publicaties/gids-voor-de-preventie-van-psychosociale-risicos-op-het-werk) door te nemen en een grondige analyse uit te voeren op het vlak van de psychosociale risico’s! 
Het is belangrijk hieraan een actieplan te verbinden. Wij raden u aan om u in deze problematiek te laten bijstaan door deskundige personen, zoals een preventieadviseur-psychosociale aspecten, de arbeidsarts of andere deskundigen. U kan gebruik maken van de instrumenten die aangeboden worden op de website van FOD Werkgelegenheid, Arbeid en Sociaal Overleg.
www.werk.belgie.be</v>
      </c>
    </row>
  </sheetData>
  <mergeCells count="120">
    <mergeCell ref="H84:H90"/>
    <mergeCell ref="H91:H98"/>
    <mergeCell ref="H99:H104"/>
    <mergeCell ref="H105:H111"/>
    <mergeCell ref="H112:H121"/>
    <mergeCell ref="H48:H51"/>
    <mergeCell ref="H52:H56"/>
    <mergeCell ref="H57:H65"/>
    <mergeCell ref="H66:H75"/>
    <mergeCell ref="H76:H83"/>
    <mergeCell ref="H1:H3"/>
    <mergeCell ref="H4:H11"/>
    <mergeCell ref="H12:H23"/>
    <mergeCell ref="H24:H31"/>
    <mergeCell ref="H32:H47"/>
    <mergeCell ref="A122:A126"/>
    <mergeCell ref="B122:B126"/>
    <mergeCell ref="G122:G126"/>
    <mergeCell ref="F123:F126"/>
    <mergeCell ref="A112:A121"/>
    <mergeCell ref="B112:B121"/>
    <mergeCell ref="G112:G121"/>
    <mergeCell ref="F113:F117"/>
    <mergeCell ref="F119:F121"/>
    <mergeCell ref="A99:A104"/>
    <mergeCell ref="B99:B104"/>
    <mergeCell ref="G99:G104"/>
    <mergeCell ref="F100:F104"/>
    <mergeCell ref="A105:A111"/>
    <mergeCell ref="B105:B111"/>
    <mergeCell ref="G105:G111"/>
    <mergeCell ref="F106:F108"/>
    <mergeCell ref="F110:F111"/>
    <mergeCell ref="H122:H126"/>
    <mergeCell ref="A84:A90"/>
    <mergeCell ref="B84:B90"/>
    <mergeCell ref="G84:G90"/>
    <mergeCell ref="F85:F87"/>
    <mergeCell ref="F89:F90"/>
    <mergeCell ref="A91:A98"/>
    <mergeCell ref="B91:B98"/>
    <mergeCell ref="G91:G98"/>
    <mergeCell ref="F92:F94"/>
    <mergeCell ref="F96:F98"/>
    <mergeCell ref="E84:E90"/>
    <mergeCell ref="E91:E98"/>
    <mergeCell ref="A76:A83"/>
    <mergeCell ref="B76:B83"/>
    <mergeCell ref="C76:C83"/>
    <mergeCell ref="G76:G83"/>
    <mergeCell ref="F77:F79"/>
    <mergeCell ref="F81:F83"/>
    <mergeCell ref="F63:F65"/>
    <mergeCell ref="A66:A75"/>
    <mergeCell ref="B66:B75"/>
    <mergeCell ref="C66:C75"/>
    <mergeCell ref="G66:G75"/>
    <mergeCell ref="F67:F70"/>
    <mergeCell ref="F72:F75"/>
    <mergeCell ref="A57:A65"/>
    <mergeCell ref="B57:B65"/>
    <mergeCell ref="C57:C65"/>
    <mergeCell ref="G57:G65"/>
    <mergeCell ref="F58:F61"/>
    <mergeCell ref="E57:E65"/>
    <mergeCell ref="E66:E75"/>
    <mergeCell ref="E76:E83"/>
    <mergeCell ref="A52:A56"/>
    <mergeCell ref="B52:B56"/>
    <mergeCell ref="C52:C56"/>
    <mergeCell ref="G52:G56"/>
    <mergeCell ref="F53:F56"/>
    <mergeCell ref="A48:A51"/>
    <mergeCell ref="B48:B51"/>
    <mergeCell ref="C48:C51"/>
    <mergeCell ref="G48:G51"/>
    <mergeCell ref="F49:F51"/>
    <mergeCell ref="E48:E51"/>
    <mergeCell ref="E52:E56"/>
    <mergeCell ref="E12:E23"/>
    <mergeCell ref="A32:A47"/>
    <mergeCell ref="C32:C47"/>
    <mergeCell ref="G32:G47"/>
    <mergeCell ref="F33:F35"/>
    <mergeCell ref="F37:F39"/>
    <mergeCell ref="F41:F43"/>
    <mergeCell ref="F45:F47"/>
    <mergeCell ref="A24:A31"/>
    <mergeCell ref="B24:B31"/>
    <mergeCell ref="C24:C31"/>
    <mergeCell ref="G24:G31"/>
    <mergeCell ref="F25:F27"/>
    <mergeCell ref="F29:F31"/>
    <mergeCell ref="E24:E31"/>
    <mergeCell ref="E32:E47"/>
    <mergeCell ref="B32:B47"/>
    <mergeCell ref="E99:E104"/>
    <mergeCell ref="E105:E111"/>
    <mergeCell ref="E112:E121"/>
    <mergeCell ref="E122:E126"/>
    <mergeCell ref="A1:A3"/>
    <mergeCell ref="B1:B3"/>
    <mergeCell ref="D1:D3"/>
    <mergeCell ref="G1:G3"/>
    <mergeCell ref="A4:A11"/>
    <mergeCell ref="C4:C11"/>
    <mergeCell ref="G4:G11"/>
    <mergeCell ref="B5:B11"/>
    <mergeCell ref="F5:F7"/>
    <mergeCell ref="F9:F11"/>
    <mergeCell ref="E4:E11"/>
    <mergeCell ref="A12:A23"/>
    <mergeCell ref="B12:B19"/>
    <mergeCell ref="C12:C19"/>
    <mergeCell ref="G12:G23"/>
    <mergeCell ref="F13:F15"/>
    <mergeCell ref="F17:F19"/>
    <mergeCell ref="B20:B23"/>
    <mergeCell ref="C20:C23"/>
    <mergeCell ref="F21:F23"/>
  </mergeCells>
  <conditionalFormatting sqref="G127">
    <cfRule type="cellIs" dxfId="108" priority="1" operator="greaterThanOrEqual">
      <formula>40</formula>
    </cfRule>
    <cfRule type="cellIs" dxfId="107" priority="2" operator="between">
      <formula>20</formula>
      <formula>39</formula>
    </cfRule>
    <cfRule type="cellIs" dxfId="106" priority="3" operator="lessThanOrEqual">
      <formula>19</formula>
    </cfRule>
    <cfRule type="cellIs" dxfId="105" priority="4" operator="between">
      <formula>19</formula>
      <formula>40</formula>
    </cfRule>
    <cfRule type="cellIs" dxfId="104" priority="5" operator="greaterThan">
      <formula>39</formula>
    </cfRule>
    <cfRule type="cellIs" dxfId="103" priority="6" operator="lessThan">
      <formula>20</formula>
    </cfRule>
    <cfRule type="colorScale" priority="7">
      <colorScale>
        <cfvo type="num" val="0"/>
        <cfvo type="num" val="65"/>
        <color rgb="FFFF7128"/>
        <color rgb="FFFFEF9C"/>
      </colorScale>
    </cfRule>
    <cfRule type="aboveAverage" dxfId="102" priority="8" aboveAverage="0"/>
    <cfRule type="colorScale" priority="9">
      <colorScale>
        <cfvo type="min"/>
        <cfvo type="percentile" val="50"/>
        <cfvo type="max"/>
        <color rgb="FFF8696B"/>
        <color rgb="FFFFEB84"/>
        <color rgb="FF63BE7B"/>
      </colorScale>
    </cfRule>
  </conditionalFormatting>
  <hyperlinks>
    <hyperlink ref="E4" location="Interpretation!A2" display="Interpretation!A2"/>
    <hyperlink ref="E5" location="Interpretation!A2" display="Interpretation!A2"/>
    <hyperlink ref="E6" location="Interpretation!A2" display="Interpretation!A2"/>
    <hyperlink ref="E7" location="Interpretation!A2" display="Interpretation!A2"/>
    <hyperlink ref="E8" location="Interpretation!A2" display="Interpretation!A2"/>
    <hyperlink ref="E9" location="Interpretation!A2" display="Interpretation!A2"/>
    <hyperlink ref="E10" location="Interpretation!A2" display="Interpretation!A2"/>
    <hyperlink ref="E11" location="Interpretation!A2" display="Interpretation!A2"/>
    <hyperlink ref="E12" location="Interpretation!A3" display="Interpretation!A3"/>
    <hyperlink ref="E13" location="Interpretation!A3" display="Interpretation!A3"/>
    <hyperlink ref="E14" location="Interpretation!A3" display="Interpretation!A3"/>
    <hyperlink ref="E15" location="Interpretation!A3" display="Interpretation!A3"/>
    <hyperlink ref="E16" location="Interpretation!A3" display="Interpretation!A3"/>
    <hyperlink ref="E17" location="Interpretation!A3" display="Interpretation!A3"/>
    <hyperlink ref="E18" location="Interpretation!A3" display="Interpretation!A3"/>
    <hyperlink ref="E19" location="Interpretation!A3" display="Interpretation!A3"/>
    <hyperlink ref="E20" location="Interpretation!A3" display="Interpretation!A3"/>
    <hyperlink ref="E21" location="Interpretation!A3" display="Interpretation!A3"/>
    <hyperlink ref="E22" location="Interpretation!A3" display="Interpretation!A3"/>
    <hyperlink ref="E23" location="Interpretation!A3" display="Interpretation!A3"/>
    <hyperlink ref="E24" location="Interpretation!A5" display="Interpretation!A5"/>
    <hyperlink ref="E25" location="Interpretation!A5" display="Interpretation!A5"/>
    <hyperlink ref="E26" location="Interpretation!A5" display="Interpretation!A5"/>
    <hyperlink ref="E27" location="Interpretation!A5" display="Interpretation!A5"/>
    <hyperlink ref="E28" location="Interpretation!A5" display="Interpretation!A5"/>
    <hyperlink ref="E29" location="Interpretation!A5" display="Interpretation!A5"/>
    <hyperlink ref="E30" location="Interpretation!A5" display="Interpretation!A5"/>
    <hyperlink ref="E31" location="Interpretation!A5" display="Interpretation!A5"/>
    <hyperlink ref="E32" location="Interpretation!A6" display="Interpretation!A6"/>
    <hyperlink ref="E33" location="Interpretation!A6" display="Interpretation!A6"/>
    <hyperlink ref="E34" location="Interpretation!A6" display="Interpretation!A6"/>
    <hyperlink ref="E35" location="Interpretation!A6" display="Interpretation!A6"/>
    <hyperlink ref="E36" location="Interpretation!A6" display="Interpretation!A6"/>
    <hyperlink ref="E37" location="Interpretation!A6" display="Interpretation!A6"/>
    <hyperlink ref="E38" location="Interpretation!A6" display="Interpretation!A6"/>
    <hyperlink ref="E39" location="Interpretation!A6" display="Interpretation!A6"/>
    <hyperlink ref="E40" location="Interpretation!A6" display="Interpretation!A6"/>
    <hyperlink ref="E41" location="Interpretation!A6" display="Interpretation!A6"/>
    <hyperlink ref="E42" location="Interpretation!A6" display="Interpretation!A6"/>
    <hyperlink ref="E43" location="Interpretation!A6" display="Interpretation!A6"/>
    <hyperlink ref="E44" location="Interpretation!A6" display="Interpretation!A6"/>
    <hyperlink ref="E45" location="Interpretation!A6" display="Interpretation!A6"/>
    <hyperlink ref="E46" location="Interpretation!A6" display="Interpretation!A6"/>
    <hyperlink ref="E47" location="Interpretation!A6" display="Interpretation!A6"/>
    <hyperlink ref="E48" location="Interpretation!A8" display="Interpretation!A8"/>
    <hyperlink ref="E49" location="Interpretation!A8" display="Interpretation!A8"/>
    <hyperlink ref="E50" location="Interpretation!A8" display="Interpretation!A8"/>
    <hyperlink ref="E51" location="Interpretation!A8" display="Interpretation!A8"/>
    <hyperlink ref="E52" location="Interpretation!A9" display="Interpretation!A9"/>
    <hyperlink ref="E53" location="Interpretation!A9" display="Interpretation!A9"/>
    <hyperlink ref="E54" location="Interpretation!A9" display="Interpretation!A9"/>
    <hyperlink ref="E55" location="Interpretation!A9" display="Interpretation!A9"/>
    <hyperlink ref="E56" location="Interpretation!A9" display="Interpretation!A9"/>
    <hyperlink ref="E57" location="Interpretation!A10" display="Interpretation!A10"/>
    <hyperlink ref="E58" location="Interpretation!A10" display="Interpretation!A10"/>
    <hyperlink ref="E59" location="Interpretation!A10" display="Interpretation!A10"/>
    <hyperlink ref="E60" location="Interpretation!A10" display="Interpretation!A10"/>
    <hyperlink ref="E61" location="Interpretation!A10" display="Interpretation!A10"/>
    <hyperlink ref="E62" location="Interpretation!A10" display="Interpretation!A10"/>
    <hyperlink ref="E63" location="Interpretation!A10" display="Interpretation!A10"/>
    <hyperlink ref="E64" location="Interpretation!A10" display="Interpretation!A10"/>
    <hyperlink ref="E65" location="Interpretation!A10" display="Interpretation!A10"/>
    <hyperlink ref="E66" location="Interpretation!A12" display="Interpretation!A12"/>
    <hyperlink ref="E67" location="Interpretation!A12" display="Interpretation!A12"/>
    <hyperlink ref="E68" location="Interpretation!A12" display="Interpretation!A12"/>
    <hyperlink ref="E69" location="Interpretation!A12" display="Interpretation!A12"/>
    <hyperlink ref="E70" location="Interpretation!A12" display="Interpretation!A12"/>
    <hyperlink ref="E71" location="Interpretation!A12" display="Interpretation!A12"/>
    <hyperlink ref="E72" location="Interpretation!A12" display="Interpretation!A12"/>
    <hyperlink ref="E73" location="Interpretation!A12" display="Interpretation!A12"/>
    <hyperlink ref="E74" location="Interpretation!A12" display="Interpretation!A12"/>
    <hyperlink ref="E75" location="Interpretation!A12" display="Interpretation!A12"/>
    <hyperlink ref="E76" location="Interpretation!A13" display="Interpretation!A13"/>
    <hyperlink ref="E77" location="Interpretation!A13" display="Interpretation!A13"/>
    <hyperlink ref="E78" location="Interpretation!A13" display="Interpretation!A13"/>
    <hyperlink ref="E79" location="Interpretation!A13" display="Interpretation!A13"/>
    <hyperlink ref="E80" location="Interpretation!A13" display="Interpretation!A13"/>
    <hyperlink ref="E81" location="Interpretation!A13" display="Interpretation!A13"/>
    <hyperlink ref="E82" location="Interpretation!A13" display="Interpretation!A13"/>
    <hyperlink ref="E83" location="Interpretation!A13" display="Interpretation!A13"/>
    <hyperlink ref="E91" location="Interpretation!A16" display="Interpretation!A16"/>
    <hyperlink ref="E92" location="Interpretation!A16" display="Interpretation!A16"/>
    <hyperlink ref="E93" location="Interpretation!A16" display="Interpretation!A16"/>
    <hyperlink ref="E94" location="Interpretation!A16" display="Interpretation!A16"/>
    <hyperlink ref="E95" location="Interpretation!A16" display="Interpretation!A16"/>
    <hyperlink ref="E96" location="Interpretation!A16" display="Interpretation!A16"/>
    <hyperlink ref="E97" location="Interpretation!A16" display="Interpretation!A16"/>
    <hyperlink ref="E98" location="Interpretation!A16" display="Interpretation!A16"/>
    <hyperlink ref="E84" location="Interpretation!A15" display="Interpretation!A15"/>
    <hyperlink ref="E85" location="Interpretation!A15" display="Interpretation!A15"/>
    <hyperlink ref="E86" location="Interpretation!A15" display="Interpretation!A15"/>
    <hyperlink ref="E87" location="Interpretation!A15" display="Interpretation!A15"/>
    <hyperlink ref="E88" location="Interpretation!A15" display="Interpretation!A15"/>
    <hyperlink ref="E89" location="Interpretation!A15" display="Interpretation!A15"/>
    <hyperlink ref="E90" location="Interpretation!A15" display="Interpretation!A15"/>
    <hyperlink ref="E99" location="Interpretation!A18" display="Interpretation!A18"/>
    <hyperlink ref="E100" location="Interpretation!A18" display="Interpretation!A18"/>
    <hyperlink ref="E101" location="Interpretation!A18" display="Interpretation!A18"/>
    <hyperlink ref="E102" location="Interpretation!A18" display="Interpretation!A18"/>
    <hyperlink ref="E103" location="Interpretation!A18" display="Interpretation!A18"/>
    <hyperlink ref="E104" location="Interpretation!A18" display="Interpretation!A18"/>
    <hyperlink ref="E105" location="Interpretation!A19" display="Interpretation!A19"/>
    <hyperlink ref="E106" location="Interpretation!A19" display="Interpretation!A19"/>
    <hyperlink ref="E107" location="Interpretation!A19" display="Interpretation!A19"/>
    <hyperlink ref="E108" location="Interpretation!A19" display="Interpretation!A19"/>
    <hyperlink ref="E109" location="Interpretation!A19" display="Interpretation!A19"/>
    <hyperlink ref="E110" location="Interpretation!A19" display="Interpretation!A19"/>
    <hyperlink ref="E111" location="Interpretation!A19" display="Interpretation!A19"/>
    <hyperlink ref="E112" location="Interpretation!A20" display="Interpretation!A20"/>
    <hyperlink ref="E113" location="Interpretation!A20" display="Interpretation!A20"/>
    <hyperlink ref="E114" location="Interpretation!A20" display="Interpretation!A20"/>
    <hyperlink ref="E115" location="Interpretation!A20" display="Interpretation!A20"/>
    <hyperlink ref="E116" location="Interpretation!A20" display="Interpretation!A20"/>
    <hyperlink ref="E117" location="Interpretation!A20" display="Interpretation!A20"/>
    <hyperlink ref="E118" location="Interpretation!A20" display="Interpretation!A20"/>
    <hyperlink ref="E119" location="Interpretation!A20" display="Interpretation!A20"/>
    <hyperlink ref="E120" location="Interpretation!A20" display="Interpretation!A20"/>
    <hyperlink ref="E121" location="Interpretation!A20" display="Interpretation!A20"/>
    <hyperlink ref="E122" location="Interpretation!A21" display="Interpretation!A21"/>
    <hyperlink ref="E123" location="Interpretation!A21" display="Interpretation!A21"/>
    <hyperlink ref="E124" location="Interpretation!A21" display="Interpretation!A21"/>
    <hyperlink ref="E125" location="Interpretation!A21" display="Interpretation!A21"/>
    <hyperlink ref="E126" location="Interpretation!A21" display="Interpretation!A21"/>
  </hyperlinks>
  <printOptions gridLines="1"/>
  <pageMargins left="0.70866141732283472" right="0.70866141732283472" top="0.74803149606299213" bottom="0.74803149606299213" header="0.31496062992125984" footer="0.31496062992125984"/>
  <pageSetup paperSize="8" scale="53" fitToHeight="0" orientation="landscape"/>
  <headerFooter>
    <oddFooter>&amp;L&amp;P&amp;C&amp;D&amp;R&amp;F: &amp;A</oddFooter>
  </headerFooter>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9" tint="0.39997558519241921"/>
    <pageSetUpPr fitToPage="1"/>
  </sheetPr>
  <dimension ref="A1:I130"/>
  <sheetViews>
    <sheetView showGridLines="0" workbookViewId="0">
      <pane xSplit="1" topLeftCell="C1" activePane="topRight" state="frozen"/>
      <selection pane="topRight" activeCell="C1" sqref="C1"/>
    </sheetView>
  </sheetViews>
  <sheetFormatPr defaultColWidth="8.85546875" defaultRowHeight="39.950000000000003" customHeight="1" x14ac:dyDescent="0.2"/>
  <cols>
    <col min="1" max="1" width="20.85546875" style="2" customWidth="1"/>
    <col min="2" max="3" width="21.28515625" style="1" customWidth="1"/>
    <col min="4" max="4" width="75.7109375" style="1" customWidth="1"/>
    <col min="5" max="5" width="30.42578125" style="1" customWidth="1"/>
    <col min="6" max="6" width="14.140625" style="1" customWidth="1"/>
    <col min="7" max="7" width="40.85546875" style="1" customWidth="1"/>
    <col min="8" max="8" width="79.140625" style="1" customWidth="1"/>
    <col min="9" max="9" width="58.85546875" style="1" customWidth="1"/>
    <col min="10" max="16384" width="8.85546875" style="1"/>
  </cols>
  <sheetData>
    <row r="1" spans="1:8" ht="15" customHeight="1" x14ac:dyDescent="0.2">
      <c r="A1" s="138" t="str">
        <f>IF('Info + taal-langue'!$B$2="Nederlands",'NL+FR'!$A$5,'NL+FR'!$B$5)</f>
        <v>Knipperlicht</v>
      </c>
      <c r="B1" s="138" t="str">
        <f>IF('Info + taal-langue'!$B$2="Nederlands",'NL+FR'!$A$115,'NL+FR'!$B$115)</f>
        <v>Cijfermatige gegevens</v>
      </c>
      <c r="C1" s="64"/>
      <c r="D1" s="138" t="str">
        <f>IF('Info + taal-langue'!$B$2="Nederlands",'NL+FR'!$A$7,'NL+FR'!$B$7)</f>
        <v>Evaluatie</v>
      </c>
      <c r="E1" s="89"/>
      <c r="F1" s="64"/>
      <c r="G1" s="138" t="str">
        <f>IF('Info + taal-langue'!$B$2="Nederlands",'NL+FR'!$A$128,'NL+FR'!$B$128)</f>
        <v>Score knipperlicht</v>
      </c>
      <c r="H1" s="138" t="str">
        <f>IF('Info + taal-langue'!$B$2="Nederlands",'NL+FR'!$A$62,'NL+FR'!$B$62)</f>
        <v>Bespreking thema</v>
      </c>
    </row>
    <row r="2" spans="1:8" ht="15" customHeight="1" x14ac:dyDescent="0.2">
      <c r="A2" s="139"/>
      <c r="B2" s="139"/>
      <c r="C2" s="65" t="str">
        <f>IF('Info + taal-langue'!$B$2="Nederlands",'NL+FR'!$A$126,'NL+FR'!$B$126)</f>
        <v>Aantal</v>
      </c>
      <c r="D2" s="139"/>
      <c r="E2" s="90"/>
      <c r="F2" s="65" t="str">
        <f>IF('Info + taal-langue'!$B$2="Nederlands",'NL+FR'!$A$127,'NL+FR'!$B$127)</f>
        <v>Subscore</v>
      </c>
      <c r="G2" s="139"/>
      <c r="H2" s="139"/>
    </row>
    <row r="3" spans="1:8" ht="15" customHeight="1" thickBot="1" x14ac:dyDescent="0.25">
      <c r="A3" s="140"/>
      <c r="B3" s="140"/>
      <c r="C3" s="66"/>
      <c r="D3" s="140"/>
      <c r="E3" s="91"/>
      <c r="F3" s="66"/>
      <c r="G3" s="140"/>
      <c r="H3" s="140"/>
    </row>
    <row r="4" spans="1:8" s="62" customFormat="1" ht="45" customHeight="1" x14ac:dyDescent="0.25">
      <c r="A4" s="115" t="str">
        <f>IF('Info + taal-langue'!$B$2="Nederlands",'NL+FR'!$A$103,'NL+FR'!$B$103)</f>
        <v>1. Arbeidsongevallen</v>
      </c>
      <c r="B4" s="63" t="str">
        <f>IF('Info + taal-langue'!$B$2="Nederlands",'NL+FR'!$A$113,'NL+FR'!$B$113)</f>
        <v>Frequentiegraad</v>
      </c>
      <c r="C4" s="141">
        <f>'Data collection'!E2</f>
        <v>0</v>
      </c>
      <c r="D4" s="61" t="str">
        <f>IF('Info + taal-langue'!$B$2="Nederlands",'NL+FR'!$A$143,'NL+FR'!$B$143)</f>
        <v>Hoe beoordeelt u de frequentiegraad van de arbeidsongevallen, gegeven de kenmerken van uw onderneming of afdeling / dienst / departement, de sector waarin u actief bent en haar omvang?</v>
      </c>
      <c r="E4" s="135" t="str">
        <f>IF('Info + taal-langue'!$B$2="Nederlands",'NL+FR'!$A$281,'NL+FR'!$B$281)</f>
        <v>Meer informatie</v>
      </c>
      <c r="F4" s="26"/>
      <c r="G4" s="143">
        <f>SUM(F5+F9)</f>
        <v>0</v>
      </c>
      <c r="H4" s="155" t="str">
        <f>UPPER(IF('Info + taal-langue'!$B$2="Nederlands",'NL+FR'!$A$103,'NL+FR'!$B$103))</f>
        <v>1. ARBEIDSONGEVALLEN</v>
      </c>
    </row>
    <row r="5" spans="1:8" ht="39.950000000000003" customHeight="1" x14ac:dyDescent="0.2">
      <c r="A5" s="115"/>
      <c r="B5" s="112" t="str">
        <f>IF('Info + taal-langue'!$B$2="Nederlands",'NL+FR'!$A$114,'NL+FR'!$B$114)</f>
        <v>(Aantal arbeidsongevallen x 1.000.000) / Totaal aantal uren gepresteerd in de loop van het beschouwde jaar</v>
      </c>
      <c r="C5" s="141"/>
      <c r="D5" s="3" t="str">
        <f>IF('Info + taal-langue'!$B$2="Nederlands",'NL+FR'!$A$144,'NL+FR'!$B$144)</f>
        <v>Wij vinden de frequentiegraad gunstig: 0</v>
      </c>
      <c r="E5" s="136"/>
      <c r="F5" s="107">
        <v>0</v>
      </c>
      <c r="G5" s="143"/>
      <c r="H5" s="156"/>
    </row>
    <row r="6" spans="1:8" ht="39.950000000000003" customHeight="1" x14ac:dyDescent="0.2">
      <c r="A6" s="115"/>
      <c r="B6" s="112"/>
      <c r="C6" s="141"/>
      <c r="D6" s="3" t="str">
        <f>IF('Info + taal-langue'!$B$2="Nederlands",'NL+FR'!$A$145,'NL+FR'!$B$145)</f>
        <v>Wij beschouwen de frequentiegraad als normaal/aanvaardbaar: 1</v>
      </c>
      <c r="E6" s="136"/>
      <c r="F6" s="107"/>
      <c r="G6" s="143"/>
      <c r="H6" s="156"/>
    </row>
    <row r="7" spans="1:8" ht="39.950000000000003" customHeight="1" x14ac:dyDescent="0.2">
      <c r="A7" s="115"/>
      <c r="B7" s="112"/>
      <c r="C7" s="141"/>
      <c r="D7" s="3" t="str">
        <f>IF('Info + taal-langue'!$B$2="Nederlands",'NL+FR'!$A$146,'NL+FR'!$B$146)</f>
        <v>Wij vinden de frequentiegraad ongunstig: 2</v>
      </c>
      <c r="E7" s="136"/>
      <c r="F7" s="107"/>
      <c r="G7" s="143"/>
      <c r="H7" s="156"/>
    </row>
    <row r="8" spans="1:8" ht="39.950000000000003" customHeight="1" x14ac:dyDescent="0.2">
      <c r="A8" s="115"/>
      <c r="B8" s="112"/>
      <c r="C8" s="141"/>
      <c r="D8" s="4" t="str">
        <f>IF('Info + taal-langue'!$B$2="Nederlands",'NL+FR'!$A$147,'NL+FR'!$B$147)</f>
        <v>Hoe is het gesteld met de evolutie van uw frequentiegraad in de loop van de voorbije jaren?</v>
      </c>
      <c r="E8" s="136"/>
      <c r="F8" s="27"/>
      <c r="G8" s="143"/>
      <c r="H8" s="156"/>
    </row>
    <row r="9" spans="1:8" ht="39.950000000000003" customHeight="1" x14ac:dyDescent="0.2">
      <c r="A9" s="115"/>
      <c r="B9" s="112"/>
      <c r="C9" s="141"/>
      <c r="D9" s="3" t="str">
        <f>IF('Info + taal-langue'!$B$2="Nederlands",'NL+FR'!$A$148,'NL+FR'!$B$148)</f>
        <v>De frequentiegraad is erg laag of vertoont een eerder dalende trend: 0</v>
      </c>
      <c r="E9" s="136"/>
      <c r="F9" s="107">
        <v>0</v>
      </c>
      <c r="G9" s="143"/>
      <c r="H9" s="156"/>
    </row>
    <row r="10" spans="1:8" ht="39.950000000000003" customHeight="1" x14ac:dyDescent="0.2">
      <c r="A10" s="115"/>
      <c r="B10" s="112"/>
      <c r="C10" s="141"/>
      <c r="D10" s="3" t="str">
        <f>IF('Info + taal-langue'!$B$2="Nederlands",'NL+FR'!$A$149,'NL+FR'!$B$149)</f>
        <v>De frequentiegraad is ongeveer constant gebleven: 1</v>
      </c>
      <c r="E10" s="136"/>
      <c r="F10" s="107"/>
      <c r="G10" s="143"/>
      <c r="H10" s="156"/>
    </row>
    <row r="11" spans="1:8" ht="39.950000000000003" customHeight="1" thickBot="1" x14ac:dyDescent="0.25">
      <c r="A11" s="116"/>
      <c r="B11" s="113"/>
      <c r="C11" s="142"/>
      <c r="D11" s="5" t="str">
        <f>IF('Info + taal-langue'!$B$2="Nederlands",'NL+FR'!$A$150,'NL+FR'!$B$150)</f>
        <v>De frequentiegraad vertoont een eerder stijgende trend: 2</v>
      </c>
      <c r="E11" s="137"/>
      <c r="F11" s="108"/>
      <c r="G11" s="144"/>
      <c r="H11" s="157"/>
    </row>
    <row r="12" spans="1:8" ht="39.950000000000003" customHeight="1" x14ac:dyDescent="0.2">
      <c r="A12" s="119" t="str">
        <f>IF('Info + taal-langue'!$B$2="Nederlands",'NL+FR'!$A$104,'NL+FR'!$B$104)</f>
        <v>2. Absenteïsme wegens ziekte</v>
      </c>
      <c r="B12" s="119" t="str">
        <f>IF('Info + taal-langue'!$B$2="Nederlands",'NL+FR'!$A$116,'NL+FR'!$B$116)</f>
        <v>Absenteïsmecijfer</v>
      </c>
      <c r="C12" s="145">
        <f>'Data collection'!E6</f>
        <v>0</v>
      </c>
      <c r="D12" s="4" t="str">
        <f>IF('Info + taal-langue'!$B$2="Nederlands",'NL+FR'!$A$151,'NL+FR'!$B$151)</f>
        <v>Hoe beoordeelt u het absenteïsme wegens ziekte, gegeven de kenmerken van uw onderneming of afdeling / dienst / departement, de sector waarin u actief bent en haar omvang?</v>
      </c>
      <c r="E12" s="135" t="str">
        <f>IF('Info + taal-langue'!$B$2="Nederlands",'NL+FR'!$A$281,'NL+FR'!$B$281)</f>
        <v>Meer informatie</v>
      </c>
      <c r="F12" s="28"/>
      <c r="G12" s="146">
        <f>SUM(F13+F17+F21)</f>
        <v>0</v>
      </c>
      <c r="H12" s="155" t="str">
        <f>UPPER(IF('Info + taal-langue'!$B$2="Nederlands",'NL+FR'!$A$129,'NL+FR'!$B$129))</f>
        <v>2. ABSENTEÏSME</v>
      </c>
    </row>
    <row r="13" spans="1:8" ht="39.950000000000003" customHeight="1" x14ac:dyDescent="0.2">
      <c r="A13" s="115"/>
      <c r="B13" s="115"/>
      <c r="C13" s="141"/>
      <c r="D13" s="3" t="str">
        <f>IF('Info + taal-langue'!$B$2="Nederlands",'NL+FR'!$A$152,'NL+FR'!$B$152)</f>
        <v>Wij vinden het niveau gunstig: 0</v>
      </c>
      <c r="E13" s="136"/>
      <c r="F13" s="107">
        <v>0</v>
      </c>
      <c r="G13" s="147"/>
      <c r="H13" s="156"/>
    </row>
    <row r="14" spans="1:8" ht="39.950000000000003" customHeight="1" x14ac:dyDescent="0.2">
      <c r="A14" s="115"/>
      <c r="B14" s="115"/>
      <c r="C14" s="141"/>
      <c r="D14" s="3" t="str">
        <f>IF('Info + taal-langue'!$B$2="Nederlands",'NL+FR'!$A$153,'NL+FR'!$B$153)</f>
        <v>Wij beschouwen het niveau als normaal/aanvaardbaar: 1</v>
      </c>
      <c r="E14" s="136"/>
      <c r="F14" s="107"/>
      <c r="G14" s="147"/>
      <c r="H14" s="156"/>
    </row>
    <row r="15" spans="1:8" ht="39.950000000000003" customHeight="1" x14ac:dyDescent="0.2">
      <c r="A15" s="115"/>
      <c r="B15" s="115"/>
      <c r="C15" s="141"/>
      <c r="D15" s="3" t="str">
        <f>IF('Info + taal-langue'!$B$2="Nederlands",'NL+FR'!$A$154,'NL+FR'!$B$154)</f>
        <v>Wij vinden het niveau ongunstig: 2</v>
      </c>
      <c r="E15" s="136"/>
      <c r="F15" s="107"/>
      <c r="G15" s="147"/>
      <c r="H15" s="156"/>
    </row>
    <row r="16" spans="1:8" ht="39.950000000000003" customHeight="1" x14ac:dyDescent="0.2">
      <c r="A16" s="115"/>
      <c r="B16" s="115"/>
      <c r="C16" s="141"/>
      <c r="D16" s="4" t="str">
        <f>IF('Info + taal-langue'!$B$2="Nederlands",'NL+FR'!$A$155,'NL+FR'!$B$155)</f>
        <v>Hoe is het gesteld met de evolutie van het absenteïsme wegens ziekte in de loop van de voorbije jaren?</v>
      </c>
      <c r="E16" s="136"/>
      <c r="F16" s="27"/>
      <c r="G16" s="147"/>
      <c r="H16" s="156"/>
    </row>
    <row r="17" spans="1:8" ht="39.950000000000003" customHeight="1" x14ac:dyDescent="0.2">
      <c r="A17" s="115"/>
      <c r="B17" s="115"/>
      <c r="C17" s="141"/>
      <c r="D17" s="3" t="str">
        <f>IF('Info + taal-langue'!$B$2="Nederlands",'NL+FR'!$A$156,'NL+FR'!$B$156)</f>
        <v>Het niveau is erg laag of vertoont een eerder dalende trend: 0</v>
      </c>
      <c r="E17" s="136"/>
      <c r="F17" s="107">
        <v>0</v>
      </c>
      <c r="G17" s="147"/>
      <c r="H17" s="156"/>
    </row>
    <row r="18" spans="1:8" ht="39.950000000000003" customHeight="1" x14ac:dyDescent="0.2">
      <c r="A18" s="115"/>
      <c r="B18" s="115"/>
      <c r="C18" s="141"/>
      <c r="D18" s="3" t="str">
        <f>IF('Info + taal-langue'!$B$2="Nederlands",'NL+FR'!$A$157,'NL+FR'!$B$157)</f>
        <v>Het niveau is ongeveer constant gebleven: 1</v>
      </c>
      <c r="E18" s="136"/>
      <c r="F18" s="107"/>
      <c r="G18" s="147"/>
      <c r="H18" s="156"/>
    </row>
    <row r="19" spans="1:8" ht="39.950000000000003" customHeight="1" thickBot="1" x14ac:dyDescent="0.25">
      <c r="A19" s="115"/>
      <c r="B19" s="115"/>
      <c r="C19" s="141"/>
      <c r="D19" s="55" t="str">
        <f>IF('Info + taal-langue'!$B$2="Nederlands",'NL+FR'!$A$158,'NL+FR'!$B$158)</f>
        <v>Het niveau vertoont een eerder stijgende trend: 2</v>
      </c>
      <c r="E19" s="136"/>
      <c r="F19" s="107"/>
      <c r="G19" s="147"/>
      <c r="H19" s="156"/>
    </row>
    <row r="20" spans="1:8" ht="39.950000000000003" customHeight="1" x14ac:dyDescent="0.2">
      <c r="A20" s="115"/>
      <c r="B20" s="119" t="str">
        <f>IF('Info + taal-langue'!$B$2="Nederlands",'NL+FR'!$A$117,'NL+FR'!$B$117)</f>
        <v>Aantal personen dat afwezig is geweest om redenen van burn-out</v>
      </c>
      <c r="C20" s="145">
        <f>'Data collection'!E8</f>
        <v>0</v>
      </c>
      <c r="D20" s="4" t="str">
        <f>IF('Info + taal-langue'!$B$2="Nederlands",'NL+FR'!$A$159,'NL+FR'!$B$159)</f>
        <v>Hoeveel werknemers werden getroffen door een burn-out ?</v>
      </c>
      <c r="E20" s="136"/>
      <c r="F20" s="27"/>
      <c r="G20" s="147"/>
      <c r="H20" s="156"/>
    </row>
    <row r="21" spans="1:8" ht="39.950000000000003" customHeight="1" x14ac:dyDescent="0.2">
      <c r="A21" s="115"/>
      <c r="B21" s="115"/>
      <c r="C21" s="141"/>
      <c r="D21" s="3" t="str">
        <f>IF('Info + taal-langue'!$B$2="Nederlands",'NL+FR'!$A$160,'NL+FR'!$B$160)</f>
        <v>Voor zover wij weten is geen enkele werknemer ziek geworden om reden van burn-out: 0</v>
      </c>
      <c r="E21" s="136"/>
      <c r="F21" s="107">
        <v>0</v>
      </c>
      <c r="G21" s="147"/>
      <c r="H21" s="156"/>
    </row>
    <row r="22" spans="1:8" ht="39.950000000000003" customHeight="1" x14ac:dyDescent="0.2">
      <c r="A22" s="115"/>
      <c r="B22" s="115"/>
      <c r="C22" s="141"/>
      <c r="D22" s="3" t="str">
        <f>IF('Info + taal-langue'!$B$2="Nederlands",'NL+FR'!$A$161,'NL+FR'!$B$161)</f>
        <v>Voor zover wij weten zijn er erg weinig werknemers ziek geworden om reden van burn-out: 1</v>
      </c>
      <c r="E22" s="136"/>
      <c r="F22" s="107"/>
      <c r="G22" s="147"/>
      <c r="H22" s="156"/>
    </row>
    <row r="23" spans="1:8" ht="48.95" customHeight="1" thickBot="1" x14ac:dyDescent="0.25">
      <c r="A23" s="115"/>
      <c r="B23" s="115"/>
      <c r="C23" s="141"/>
      <c r="D23" s="55" t="str">
        <f>IF('Info + taal-langue'!$B$2="Nederlands",'NL+FR'!$A$162,'NL+FR'!$B$162)</f>
        <v>Voor zover wij weten zijn er meerdere werknemers ziek geworden om reden van burn-out: 2</v>
      </c>
      <c r="E23" s="136"/>
      <c r="F23" s="108"/>
      <c r="G23" s="147"/>
      <c r="H23" s="156"/>
    </row>
    <row r="24" spans="1:8" ht="57" customHeight="1" x14ac:dyDescent="0.2">
      <c r="A24" s="119" t="str">
        <f>IF('Info + taal-langue'!$B$2="Nederlands",'NL+FR'!$A$105,'NL+FR'!$B$105)</f>
        <v>3. Personeelsverloop (turnover)</v>
      </c>
      <c r="B24" s="119" t="str">
        <f>IF('Info + taal-langue'!$B$2="Nederlands",'NL+FR'!$A$118,'NL+FR'!$B$118)</f>
        <v>Verlooppercentage</v>
      </c>
      <c r="C24" s="145">
        <f>'Data collection'!E10</f>
        <v>0</v>
      </c>
      <c r="D24" s="4" t="str">
        <f>IF('Info + taal-langue'!$B$2="Nederlands",'NL+FR'!$A$163,'NL+FR'!$B$163)</f>
        <v>Hoe beoordeelt u het verlooppercentage, gegeven de kenmerken van uw onderneming of afdeling / dienst / departement, de sector waarin u actief bent en haar omvang?</v>
      </c>
      <c r="E24" s="135" t="str">
        <f>IF('Info + taal-langue'!$B$2="Nederlands",'NL+FR'!$A$281,'NL+FR'!$B$281)</f>
        <v>Meer informatie</v>
      </c>
      <c r="F24" s="28"/>
      <c r="G24" s="146">
        <f>SUM(F25+F29)</f>
        <v>0</v>
      </c>
      <c r="H24" s="155" t="str">
        <f>UPPER(IF('Info + taal-langue'!$B$2="Nederlands",'NL+FR'!$A$118,'NL+FR'!$B$118))</f>
        <v>VERLOOPPERCENTAGE</v>
      </c>
    </row>
    <row r="25" spans="1:8" ht="39.950000000000003" customHeight="1" x14ac:dyDescent="0.2">
      <c r="A25" s="115"/>
      <c r="B25" s="115"/>
      <c r="C25" s="141"/>
      <c r="D25" s="3" t="str">
        <f>IF('Info + taal-langue'!$B$2="Nederlands",'NL+FR'!$A$164,'NL+FR'!$B$164)</f>
        <v>Wij vinden het verlooppercentage gunstig: 0</v>
      </c>
      <c r="E25" s="136"/>
      <c r="F25" s="107">
        <v>0</v>
      </c>
      <c r="G25" s="147"/>
      <c r="H25" s="156"/>
    </row>
    <row r="26" spans="1:8" ht="39.950000000000003" customHeight="1" x14ac:dyDescent="0.2">
      <c r="A26" s="115"/>
      <c r="B26" s="115"/>
      <c r="C26" s="141"/>
      <c r="D26" s="3" t="str">
        <f>IF('Info + taal-langue'!$B$2="Nederlands",'NL+FR'!$A$165,'NL+FR'!$B$165)</f>
        <v>Wij beschouwen het verlooppercentage als normaal/aanvaardbaar: 1</v>
      </c>
      <c r="E26" s="136"/>
      <c r="F26" s="107"/>
      <c r="G26" s="147"/>
      <c r="H26" s="156"/>
    </row>
    <row r="27" spans="1:8" ht="42.95" customHeight="1" x14ac:dyDescent="0.2">
      <c r="A27" s="115"/>
      <c r="B27" s="115"/>
      <c r="C27" s="141"/>
      <c r="D27" s="3" t="str">
        <f>IF('Info + taal-langue'!$B$2="Nederlands",'NL+FR'!$A$166,'NL+FR'!$B$166)</f>
        <v>Wij vinden het verlooppercentage ongunstig: 2</v>
      </c>
      <c r="E27" s="136"/>
      <c r="F27" s="107"/>
      <c r="G27" s="147"/>
      <c r="H27" s="156"/>
    </row>
    <row r="28" spans="1:8" ht="39.950000000000003" customHeight="1" x14ac:dyDescent="0.2">
      <c r="A28" s="115"/>
      <c r="B28" s="115"/>
      <c r="C28" s="141"/>
      <c r="D28" s="4" t="str">
        <f>IF('Info + taal-langue'!$B$2="Nederlands",'NL+FR'!$A$167,'NL+FR'!$B$167)</f>
        <v>Hoe is het gesteld met de evolutie van het personeelsverloop in de loop van de voorbije jaren?</v>
      </c>
      <c r="E28" s="136"/>
      <c r="F28" s="27"/>
      <c r="G28" s="147"/>
      <c r="H28" s="156"/>
    </row>
    <row r="29" spans="1:8" ht="39.950000000000003" customHeight="1" x14ac:dyDescent="0.2">
      <c r="A29" s="115"/>
      <c r="B29" s="115"/>
      <c r="C29" s="141"/>
      <c r="D29" s="3" t="str">
        <f>IF('Info + taal-langue'!$B$2="Nederlands",'NL+FR'!$A$168,'NL+FR'!$B$168)</f>
        <v>Het verlooppercentage is erg laag of vertoont een eerder dalende trend: 0</v>
      </c>
      <c r="E29" s="136"/>
      <c r="F29" s="107">
        <v>0</v>
      </c>
      <c r="G29" s="147"/>
      <c r="H29" s="156"/>
    </row>
    <row r="30" spans="1:8" ht="39.950000000000003" customHeight="1" x14ac:dyDescent="0.2">
      <c r="A30" s="115"/>
      <c r="B30" s="115"/>
      <c r="C30" s="141"/>
      <c r="D30" s="3" t="str">
        <f>IF('Info + taal-langue'!$B$2="Nederlands",'NL+FR'!$A$169,'NL+FR'!$B$169)</f>
        <v>Het verlooppercentage is ongeveer constant gebleven: 1</v>
      </c>
      <c r="E30" s="136"/>
      <c r="F30" s="107"/>
      <c r="G30" s="147"/>
      <c r="H30" s="156"/>
    </row>
    <row r="31" spans="1:8" ht="39.950000000000003" customHeight="1" thickBot="1" x14ac:dyDescent="0.25">
      <c r="A31" s="116"/>
      <c r="B31" s="116"/>
      <c r="C31" s="142"/>
      <c r="D31" s="5" t="str">
        <f>IF('Info + taal-langue'!$B$2="Nederlands",'NL+FR'!$A$170,'NL+FR'!$B$170)</f>
        <v>Het verlooppercentage vertoont een eerder stijgende trend: 2</v>
      </c>
      <c r="E31" s="137"/>
      <c r="F31" s="108"/>
      <c r="G31" s="148"/>
      <c r="H31" s="157"/>
    </row>
    <row r="32" spans="1:8" ht="60" customHeight="1" x14ac:dyDescent="0.2">
      <c r="A32" s="119" t="str">
        <f>IF('Info + taal-langue'!$B$2="Nederlands",'NL+FR'!$A$106,'NL+FR'!$B$106)</f>
        <v>4. Verzoeken tot formele of informele psychosociale interventies</v>
      </c>
      <c r="B32" s="119" t="str">
        <f>IF('Info + taal-langue'!$B$2="Nederlands",'NL+FR'!$A$119,'NL+FR'!$B$119)</f>
        <v>Totaal aantal verzoeken tot (informele of formele) psychosociale interventies gericht aan de vertrouwenspersoon of de 
(interne of externe) preventieadviseur psychosociale aspecten</v>
      </c>
      <c r="C32" s="145">
        <f>'Data collection'!E13</f>
        <v>0</v>
      </c>
      <c r="D32" s="4" t="str">
        <f>IF('Info + taal-langue'!$B$2="Nederlands",'NL+FR'!$A$171,'NL+FR'!$B$171)</f>
        <v>Hoe beoordeelt u het aantal verzoeken tot interventie, geformuleerd door de werknemers van uw onderneming of afdeling / dienst / departement, gegeven de sector waarin u actief bent, de samenstelling van uw personeelsbestand en de arbeidsomstandigheden?</v>
      </c>
      <c r="E32" s="135" t="str">
        <f>IF('Info + taal-langue'!$B$2="Nederlands",'NL+FR'!$A$281,'NL+FR'!$B$281)</f>
        <v>Meer informatie</v>
      </c>
      <c r="F32" s="28"/>
      <c r="G32" s="146">
        <f>SUM(F33+F37+F41+F45)</f>
        <v>0</v>
      </c>
      <c r="H32" s="155" t="str">
        <f>UPPER(IF('Info + taal-langue'!$B$2="Nederlands",'NL+FR'!$A$69,'NL+FR'!$B$69))</f>
        <v>4. PSYCHOSOCIALE VERZOEKEN</v>
      </c>
    </row>
    <row r="33" spans="1:8" ht="39.950000000000003" customHeight="1" x14ac:dyDescent="0.2">
      <c r="A33" s="115"/>
      <c r="B33" s="115"/>
      <c r="C33" s="141"/>
      <c r="D33" s="3" t="str">
        <f>IF('Info + taal-langue'!$B$2="Nederlands",'NL+FR'!$A$172,'NL+FR'!$B$172)</f>
        <v>Wij vinden het aantal gunstig: 0</v>
      </c>
      <c r="E33" s="136"/>
      <c r="F33" s="107">
        <v>0</v>
      </c>
      <c r="G33" s="147"/>
      <c r="H33" s="158"/>
    </row>
    <row r="34" spans="1:8" ht="39.950000000000003" customHeight="1" x14ac:dyDescent="0.2">
      <c r="A34" s="115"/>
      <c r="B34" s="115"/>
      <c r="C34" s="141"/>
      <c r="D34" s="3" t="str">
        <f>IF('Info + taal-langue'!$B$2="Nederlands",'NL+FR'!$A$173,'NL+FR'!$B$173)</f>
        <v>Wij beschouwen het aantal als normaal/aanvaardbaar: 1</v>
      </c>
      <c r="E34" s="136"/>
      <c r="F34" s="107"/>
      <c r="G34" s="147"/>
      <c r="H34" s="158"/>
    </row>
    <row r="35" spans="1:8" ht="39.950000000000003" customHeight="1" x14ac:dyDescent="0.2">
      <c r="A35" s="115"/>
      <c r="B35" s="115"/>
      <c r="C35" s="141"/>
      <c r="D35" s="3" t="str">
        <f>IF('Info + taal-langue'!$B$2="Nederlands",'NL+FR'!$A$174,'NL+FR'!$B$174)</f>
        <v>Wij vinden het aantal ongunstig: 2</v>
      </c>
      <c r="E35" s="136"/>
      <c r="F35" s="107"/>
      <c r="G35" s="147"/>
      <c r="H35" s="158"/>
    </row>
    <row r="36" spans="1:8" ht="39.950000000000003" customHeight="1" x14ac:dyDescent="0.2">
      <c r="A36" s="115"/>
      <c r="B36" s="115"/>
      <c r="C36" s="141"/>
      <c r="D36" s="4" t="str">
        <f>IF('Info + taal-langue'!$B$2="Nederlands",'NL+FR'!$A$175,'NL+FR'!$B$175)</f>
        <v>Hoe is het gesteld met de evolutie van het aantal verzoeken tot interventies in de loop van de voorbije jaren?</v>
      </c>
      <c r="E36" s="136"/>
      <c r="F36" s="27"/>
      <c r="G36" s="147"/>
      <c r="H36" s="158"/>
    </row>
    <row r="37" spans="1:8" ht="39.950000000000003" customHeight="1" x14ac:dyDescent="0.2">
      <c r="A37" s="115"/>
      <c r="B37" s="115"/>
      <c r="C37" s="141"/>
      <c r="D37" s="3" t="str">
        <f>IF('Info + taal-langue'!$B$2="Nederlands",'NL+FR'!$A$176,'NL+FR'!$B$176)</f>
        <v>Het aantal is erg laag of vertoont een eerder dalende trend: 0</v>
      </c>
      <c r="E37" s="136"/>
      <c r="F37" s="107">
        <v>0</v>
      </c>
      <c r="G37" s="147"/>
      <c r="H37" s="158"/>
    </row>
    <row r="38" spans="1:8" ht="39.950000000000003" customHeight="1" x14ac:dyDescent="0.2">
      <c r="A38" s="115"/>
      <c r="B38" s="115"/>
      <c r="C38" s="141"/>
      <c r="D38" s="3" t="str">
        <f>IF('Info + taal-langue'!$B$2="Nederlands",'NL+FR'!$A$177,'NL+FR'!$B$177)</f>
        <v>Het aantal blijft ongeveer constant: 1</v>
      </c>
      <c r="E38" s="136"/>
      <c r="F38" s="107"/>
      <c r="G38" s="147"/>
      <c r="H38" s="158"/>
    </row>
    <row r="39" spans="1:8" ht="39.950000000000003" customHeight="1" x14ac:dyDescent="0.2">
      <c r="A39" s="115"/>
      <c r="B39" s="115"/>
      <c r="C39" s="141"/>
      <c r="D39" s="3" t="str">
        <f>IF('Info + taal-langue'!$B$2="Nederlands",'NL+FR'!$A$178,'NL+FR'!$B$178)</f>
        <v>Het aantal vertoont een eerder stijgende trend: 2</v>
      </c>
      <c r="E39" s="136"/>
      <c r="F39" s="107"/>
      <c r="G39" s="147"/>
      <c r="H39" s="158"/>
    </row>
    <row r="40" spans="1:8" ht="56.1" customHeight="1" x14ac:dyDescent="0.2">
      <c r="A40" s="115"/>
      <c r="B40" s="115"/>
      <c r="C40" s="141"/>
      <c r="D40" s="4" t="str">
        <f>IF('Info + taal-langue'!$B$2="Nederlands",'NL+FR'!$A$179,'NL+FR'!$B$179)</f>
        <v>Bestaat er binnen de onderneming een beleid omtrent psychosociale risico's op het werk?</v>
      </c>
      <c r="E40" s="136"/>
      <c r="F40" s="27"/>
      <c r="G40" s="147"/>
      <c r="H40" s="158"/>
    </row>
    <row r="41" spans="1:8" ht="39.950000000000003" customHeight="1" x14ac:dyDescent="0.2">
      <c r="A41" s="115"/>
      <c r="B41" s="115"/>
      <c r="C41" s="141"/>
      <c r="D41" s="3" t="str">
        <f>IF('Info + taal-langue'!$B$2="Nederlands",'NL+FR'!$A$180,'NL+FR'!$B$180)</f>
        <v>Er bestaat zo’n beleid, waaraan concrete acties gekoppeld zijn: 0</v>
      </c>
      <c r="E41" s="136"/>
      <c r="F41" s="107">
        <v>0</v>
      </c>
      <c r="G41" s="147"/>
      <c r="H41" s="158"/>
    </row>
    <row r="42" spans="1:8" ht="39.950000000000003" customHeight="1" x14ac:dyDescent="0.2">
      <c r="A42" s="115"/>
      <c r="B42" s="115"/>
      <c r="C42" s="141"/>
      <c r="D42" s="3" t="str">
        <f>IF('Info + taal-langue'!$B$2="Nederlands",'NL+FR'!$A$181,'NL+FR'!$B$181)</f>
        <v>Er bestaat zo’n beleid, doch deze blijft dode letter: 1</v>
      </c>
      <c r="E42" s="136"/>
      <c r="F42" s="107"/>
      <c r="G42" s="147"/>
      <c r="H42" s="158"/>
    </row>
    <row r="43" spans="1:8" ht="39.950000000000003" customHeight="1" x14ac:dyDescent="0.2">
      <c r="A43" s="115"/>
      <c r="B43" s="115"/>
      <c r="C43" s="141"/>
      <c r="D43" s="3" t="str">
        <f>IF('Info + taal-langue'!$B$2="Nederlands",'NL+FR'!$A$182,'NL+FR'!$B$182)</f>
        <v>Zo’n beleid bestaat niet in onze onderneming: 2</v>
      </c>
      <c r="E43" s="136"/>
      <c r="F43" s="107"/>
      <c r="G43" s="147"/>
      <c r="H43" s="158"/>
    </row>
    <row r="44" spans="1:8" ht="39.950000000000003" customHeight="1" x14ac:dyDescent="0.2">
      <c r="A44" s="115"/>
      <c r="B44" s="115"/>
      <c r="C44" s="141"/>
      <c r="D44" s="4" t="str">
        <f>IF('Info + taal-langue'!$B$2="Nederlands",'NL+FR'!$A$183,'NL+FR'!$B$183)</f>
        <v>Heeft de onderneming één of meerdere vertrouwenspersonen aangeduid?</v>
      </c>
      <c r="E44" s="136"/>
      <c r="F44" s="27"/>
      <c r="G44" s="147"/>
      <c r="H44" s="158"/>
    </row>
    <row r="45" spans="1:8" ht="39.950000000000003" customHeight="1" x14ac:dyDescent="0.2">
      <c r="A45" s="115"/>
      <c r="B45" s="115"/>
      <c r="C45" s="141"/>
      <c r="D45" s="3" t="str">
        <f>IF('Info + taal-langue'!$B$2="Nederlands",'NL+FR'!$A$184,'NL+FR'!$B$184)</f>
        <v>Ja. Deze personen zijn bekend bij de werknemers, en het is voor iedereen duidelijk wat hun rol is: 0</v>
      </c>
      <c r="E45" s="136"/>
      <c r="F45" s="107">
        <v>0</v>
      </c>
      <c r="G45" s="147"/>
      <c r="H45" s="158"/>
    </row>
    <row r="46" spans="1:8" ht="39.950000000000003" customHeight="1" x14ac:dyDescent="0.2">
      <c r="A46" s="115"/>
      <c r="B46" s="115"/>
      <c r="C46" s="141"/>
      <c r="D46" s="3" t="str">
        <f>IF('Info + taal-langue'!$B$2="Nederlands",'NL+FR'!$A$185,'NL+FR'!$B$185)</f>
        <v>Ja. Deze personen zijn evenwel weinig bekend bij de werknemers, en het is weinig duidelijk wat hun rol is: 1</v>
      </c>
      <c r="E46" s="136"/>
      <c r="F46" s="107"/>
      <c r="G46" s="147"/>
      <c r="H46" s="158"/>
    </row>
    <row r="47" spans="1:8" ht="39.950000000000003" customHeight="1" thickBot="1" x14ac:dyDescent="0.25">
      <c r="A47" s="116"/>
      <c r="B47" s="116"/>
      <c r="C47" s="142"/>
      <c r="D47" s="5" t="str">
        <f>IF('Info + taal-langue'!$B$2="Nederlands",'NL+FR'!$A$186,'NL+FR'!$B$186)</f>
        <v>Nee, er werden geen vertrouwenspersonen aangeduid: 2</v>
      </c>
      <c r="E47" s="137"/>
      <c r="F47" s="108"/>
      <c r="G47" s="148"/>
      <c r="H47" s="159"/>
    </row>
    <row r="48" spans="1:8" ht="60" customHeight="1" x14ac:dyDescent="0.2">
      <c r="A48" s="119" t="str">
        <f>IF('Info + taal-langue'!$B$2="Nederlands",'NL+FR'!$A$107,'NL+FR'!$B$107)</f>
        <v>5. Mogelijk schokkende gebeurtenissen voorgevallen op de arbeidsplaats en maatregelen die in dit verband werden genomen</v>
      </c>
      <c r="B48" s="119" t="str">
        <f>IF('Info + taal-langue'!$B$2="Nederlands",'NL+FR'!$A$120,'NL+FR'!$B$120)</f>
        <v>Aantal mogelijks schokkende gebeurtenissen waarbij één of meerdere werknemers betrokken waren</v>
      </c>
      <c r="C48" s="145">
        <f>'Data collection'!E18</f>
        <v>0</v>
      </c>
      <c r="D48" s="4" t="str">
        <f>IF('Info + taal-langue'!$B$2="Nederlands",'NL+FR'!$A$187,'NL+FR'!$B$187)</f>
        <v>In welke mate werden werknemers in de onderneming of afdeling / dienst / departement geconfronteerd met mogelijks schokkende gebeurtenissen in de loop van het voorgaande jaar, hetzij als getuige, hetzij als slachtoffer?</v>
      </c>
      <c r="E48" s="135" t="str">
        <f>IF('Info + taal-langue'!$B$2="Nederlands",'NL+FR'!$A$281,'NL+FR'!$B$281)</f>
        <v>Meer informatie</v>
      </c>
      <c r="F48" s="28"/>
      <c r="G48" s="146">
        <f>SUM(F49)</f>
        <v>0</v>
      </c>
      <c r="H48" s="155" t="str">
        <f>UPPER(IF('Info + taal-langue'!$B$2="Nederlands",'NL+FR'!$A$72,'NL+FR'!$B$72))</f>
        <v>5. SCHOKKENDE GEBEURTENISSEN</v>
      </c>
    </row>
    <row r="49" spans="1:8" ht="39.950000000000003" customHeight="1" x14ac:dyDescent="0.2">
      <c r="A49" s="115"/>
      <c r="B49" s="115"/>
      <c r="C49" s="141"/>
      <c r="D49" s="3" t="str">
        <f>IF('Info + taal-langue'!$B$2="Nederlands",'NL+FR'!$A$188,'NL+FR'!$B$188)</f>
        <v>Voor zover wij weten werden er geen werknemers geconfronteerd met een mogelijks schokkende gebeurtenis: 0</v>
      </c>
      <c r="E49" s="136"/>
      <c r="F49" s="107">
        <v>0</v>
      </c>
      <c r="G49" s="147"/>
      <c r="H49" s="156"/>
    </row>
    <row r="50" spans="1:8" ht="60" customHeight="1" x14ac:dyDescent="0.2">
      <c r="A50" s="115"/>
      <c r="B50" s="115"/>
      <c r="C50" s="141"/>
      <c r="D50" s="3" t="str">
        <f>IF('Info + taal-langue'!$B$2="Nederlands",'NL+FR'!$A$189,'NL+FR'!$B$189)</f>
        <v>Eén of meerdere werknemers werden blootgesteld aan een mogelijks schokkende gebeurtenis. De onderneming heeft hierop gepast gereageerd en gezorgd voor de nodige ondersteuning van de betrokken werknemer(s): 1</v>
      </c>
      <c r="E50" s="136"/>
      <c r="F50" s="107"/>
      <c r="G50" s="147"/>
      <c r="H50" s="156"/>
    </row>
    <row r="51" spans="1:8" ht="78" customHeight="1" thickBot="1" x14ac:dyDescent="0.25">
      <c r="A51" s="115"/>
      <c r="B51" s="115"/>
      <c r="C51" s="141"/>
      <c r="D51" s="55" t="str">
        <f>IF('Info + taal-langue'!$B$2="Nederlands",'NL+FR'!$A$190,'NL+FR'!$B$190)</f>
        <v>Eén of meerdere werknemers werden blootgesteld aan een mogelijks schokkende gebeurtenis. De onderneming heeft hier niet adequaat op gereageerd en vond het onnodig om te zorgen voor de nodige ondersteuning van de betrokken werknemer(s): 2</v>
      </c>
      <c r="E51" s="136"/>
      <c r="F51" s="108"/>
      <c r="G51" s="147"/>
      <c r="H51" s="156"/>
    </row>
    <row r="52" spans="1:8" ht="39.950000000000003" customHeight="1" x14ac:dyDescent="0.2">
      <c r="A52" s="119" t="str">
        <f>IF('Info + taal-langue'!$B$2="Nederlands",'NL+FR'!$A$108,'NL+FR'!$B$108)</f>
        <v>6. Emotionele incidenten</v>
      </c>
      <c r="B52" s="125" t="str">
        <f>IF('Info + taal-langue'!$B$2="Nederlands",'NL+FR'!$A$121,'NL+FR'!$B$121)</f>
        <v>Aantal emotionele uitbarstingen, huilbuien of woede-uitvallen op de arbeidsplaats, voor zover u bekend</v>
      </c>
      <c r="C52" s="145">
        <f>'Data collection'!E22</f>
        <v>0</v>
      </c>
      <c r="D52" s="4" t="str">
        <f>IF('Info + taal-langue'!$B$2="Nederlands",'NL+FR'!$A$191,'NL+FR'!$B$191)</f>
        <v>Hoe frequent kwamen dit soort emotionele incidenten voor gedurende het voorgaande jaar ?</v>
      </c>
      <c r="E52" s="135" t="str">
        <f>IF('Info + taal-langue'!$B$2="Nederlands",'NL+FR'!$A$281,'NL+FR'!$B$281)</f>
        <v>Meer informatie</v>
      </c>
      <c r="F52" s="28"/>
      <c r="G52" s="146">
        <f>SUM(F53)</f>
        <v>0</v>
      </c>
      <c r="H52" s="155" t="str">
        <f>UPPER(IF('Info + taal-langue'!$B$2="Nederlands",'NL+FR'!$A$108,'NL+FR'!$B$108))</f>
        <v>6. EMOTIONELE INCIDENTEN</v>
      </c>
    </row>
    <row r="53" spans="1:8" ht="36" customHeight="1" x14ac:dyDescent="0.2">
      <c r="A53" s="115"/>
      <c r="B53" s="126"/>
      <c r="C53" s="141"/>
      <c r="D53" s="3" t="str">
        <f>IF('Info + taal-langue'!$B$2="Nederlands",'NL+FR'!$A$192,'NL+FR'!$B$192)</f>
        <v>Zelden of nooit: 0</v>
      </c>
      <c r="E53" s="136"/>
      <c r="F53" s="107">
        <v>0</v>
      </c>
      <c r="G53" s="147"/>
      <c r="H53" s="156"/>
    </row>
    <row r="54" spans="1:8" ht="32.1" customHeight="1" x14ac:dyDescent="0.2">
      <c r="A54" s="115"/>
      <c r="B54" s="126"/>
      <c r="C54" s="141"/>
      <c r="D54" s="3" t="str">
        <f>IF('Info + taal-langue'!$B$2="Nederlands",'NL+FR'!$A$193,'NL+FR'!$B$193)</f>
        <v>Soms/van tijd tot tijd: 1</v>
      </c>
      <c r="E54" s="136"/>
      <c r="F54" s="107"/>
      <c r="G54" s="147"/>
      <c r="H54" s="156"/>
    </row>
    <row r="55" spans="1:8" ht="33.950000000000003" customHeight="1" x14ac:dyDescent="0.2">
      <c r="A55" s="115"/>
      <c r="B55" s="126"/>
      <c r="C55" s="141"/>
      <c r="D55" s="3" t="str">
        <f>IF('Info + taal-langue'!$B$2="Nederlands",'NL+FR'!$A$194,'NL+FR'!$B$194)</f>
        <v>Regelmatig: 2</v>
      </c>
      <c r="E55" s="136"/>
      <c r="F55" s="107"/>
      <c r="G55" s="147"/>
      <c r="H55" s="156"/>
    </row>
    <row r="56" spans="1:8" ht="32.1" customHeight="1" thickBot="1" x14ac:dyDescent="0.25">
      <c r="A56" s="115"/>
      <c r="B56" s="126"/>
      <c r="C56" s="141"/>
      <c r="D56" s="55" t="str">
        <f>IF('Info + taal-langue'!$B$2="Nederlands",'NL+FR'!$A$195,'NL+FR'!$B$195)</f>
        <v>Erg dikwijls: 3</v>
      </c>
      <c r="E56" s="136"/>
      <c r="F56" s="108"/>
      <c r="G56" s="147"/>
      <c r="H56" s="156"/>
    </row>
    <row r="57" spans="1:8" ht="39.950000000000003" customHeight="1" x14ac:dyDescent="0.2">
      <c r="A57" s="119" t="str">
        <f>IF('Info + taal-langue'!$B$2="Nederlands",'NL+FR'!$A$109,'NL+FR'!$B$109)</f>
        <v xml:space="preserve">7. Groepsconflicten </v>
      </c>
      <c r="B57" s="119" t="str">
        <f>IF('Info + taal-langue'!$B$2="Nederlands",'NL+FR'!$A$122,'NL+FR'!$B$122)</f>
        <v>Aantal groepsconflicten of conflicten tussen personen, voor zover u bekend</v>
      </c>
      <c r="C57" s="145">
        <f>'Data collection'!E25</f>
        <v>0</v>
      </c>
      <c r="D57" s="4" t="str">
        <f>IF('Info + taal-langue'!$B$2="Nederlands",'NL+FR'!$A$196,'NL+FR'!$B$196)</f>
        <v>Hoe frequent kwamen dergelijke conflicten voor gedurende het voorgaande jaar?</v>
      </c>
      <c r="E57" s="135" t="str">
        <f>IF('Info + taal-langue'!$B$2="Nederlands",'NL+FR'!$A$281,'NL+FR'!$B$281)</f>
        <v>Meer informatie</v>
      </c>
      <c r="F57" s="28"/>
      <c r="G57" s="149">
        <f>SUM(F58+F63)</f>
        <v>0</v>
      </c>
      <c r="H57" s="155" t="str">
        <f>UPPER(IF('Info + taal-langue'!$B$2="Nederlands",'NL+FR'!$A$109,'NL+FR'!$B$109))</f>
        <v xml:space="preserve">7. GROEPSCONFLICTEN </v>
      </c>
    </row>
    <row r="58" spans="1:8" ht="39.950000000000003" customHeight="1" x14ac:dyDescent="0.2">
      <c r="A58" s="115"/>
      <c r="B58" s="115"/>
      <c r="C58" s="141"/>
      <c r="D58" s="3" t="str">
        <f>IF('Info + taal-langue'!$B$2="Nederlands",'NL+FR'!$A$197,'NL+FR'!$B$197)</f>
        <v>Naar ons weten deed zich geen enkel conflict voor: 0</v>
      </c>
      <c r="E58" s="136"/>
      <c r="F58" s="107">
        <v>0</v>
      </c>
      <c r="G58" s="150"/>
      <c r="H58" s="156"/>
    </row>
    <row r="59" spans="1:8" ht="39.950000000000003" customHeight="1" x14ac:dyDescent="0.2">
      <c r="A59" s="115"/>
      <c r="B59" s="115"/>
      <c r="C59" s="141"/>
      <c r="D59" s="3" t="str">
        <f>IF('Info + taal-langue'!$B$2="Nederlands",'NL+FR'!$A$198,'NL+FR'!$B$198)</f>
        <v>Naar ons weten was er slechts sprake van enkele dergelijke conflicten: 1</v>
      </c>
      <c r="E59" s="136"/>
      <c r="F59" s="107"/>
      <c r="G59" s="150"/>
      <c r="H59" s="156"/>
    </row>
    <row r="60" spans="1:8" ht="39.950000000000003" customHeight="1" x14ac:dyDescent="0.2">
      <c r="A60" s="115"/>
      <c r="B60" s="115"/>
      <c r="C60" s="141"/>
      <c r="D60" s="3" t="str">
        <f>IF('Info + taal-langue'!$B$2="Nederlands",'NL+FR'!$A$199,'NL+FR'!$B$199)</f>
        <v>Dergelijke conflicten doen zich regelmatig voor, ongeveer elke maand: 2</v>
      </c>
      <c r="E60" s="136"/>
      <c r="F60" s="107"/>
      <c r="G60" s="150"/>
      <c r="H60" s="156"/>
    </row>
    <row r="61" spans="1:8" ht="39.950000000000003" customHeight="1" x14ac:dyDescent="0.2">
      <c r="A61" s="115"/>
      <c r="B61" s="115"/>
      <c r="C61" s="141"/>
      <c r="D61" s="3" t="str">
        <f>IF('Info + taal-langue'!$B$2="Nederlands",'NL+FR'!$A$200,'NL+FR'!$B$200)</f>
        <v>Dergelijke conflicten doen zich wekelijks of meerdere keren per week voor: 3</v>
      </c>
      <c r="E61" s="136"/>
      <c r="F61" s="107"/>
      <c r="G61" s="150"/>
      <c r="H61" s="156"/>
    </row>
    <row r="62" spans="1:8" ht="39.950000000000003" customHeight="1" x14ac:dyDescent="0.2">
      <c r="A62" s="115"/>
      <c r="B62" s="115"/>
      <c r="C62" s="141"/>
      <c r="D62" s="4" t="str">
        <f>IF('Info + taal-langue'!$B$2="Nederlands",'NL+FR'!$A$201,'NL+FR'!$B$201)</f>
        <v>Hoe zou u het belang (de ernst) van dergelijke conflicten inschatten?</v>
      </c>
      <c r="E62" s="136"/>
      <c r="F62" s="27"/>
      <c r="G62" s="150"/>
      <c r="H62" s="156"/>
    </row>
    <row r="63" spans="1:8" ht="39.950000000000003" customHeight="1" x14ac:dyDescent="0.2">
      <c r="A63" s="115"/>
      <c r="B63" s="115"/>
      <c r="C63" s="141"/>
      <c r="D63" s="3" t="str">
        <f>IF('Info + taal-langue'!$B$2="Nederlands",'NL+FR'!$A$202,'NL+FR'!$B$202)</f>
        <v>Naar ons weten deed zich geen enkel conflict voor: 0</v>
      </c>
      <c r="E63" s="136"/>
      <c r="F63" s="107">
        <v>0</v>
      </c>
      <c r="G63" s="150"/>
      <c r="H63" s="156"/>
    </row>
    <row r="64" spans="1:8" ht="39.950000000000003" customHeight="1" x14ac:dyDescent="0.2">
      <c r="A64" s="115"/>
      <c r="B64" s="115"/>
      <c r="C64" s="141"/>
      <c r="D64" s="3" t="str">
        <f>IF('Info + taal-langue'!$B$2="Nederlands",'NL+FR'!$A$203,'NL+FR'!$B$203)</f>
        <v>In het algemeen worden dergelijke conflicten snel opgelost en hebben zij geen of weinig invloed op het werk: 1</v>
      </c>
      <c r="E64" s="136"/>
      <c r="F64" s="107"/>
      <c r="G64" s="150"/>
      <c r="H64" s="156"/>
    </row>
    <row r="65" spans="1:8" ht="47.1" customHeight="1" thickBot="1" x14ac:dyDescent="0.25">
      <c r="A65" s="116"/>
      <c r="B65" s="116"/>
      <c r="C65" s="142"/>
      <c r="D65" s="5" t="str">
        <f>IF('Info + taal-langue'!$B$2="Nederlands",'NL+FR'!$A$204,'NL+FR'!$B$204)</f>
        <v>Meerdere conflicten hebben een belangrijke invloed gehad op het werk en/of hebben nogal wat tijd gevergd om opgelost te
geraken: 2</v>
      </c>
      <c r="E65" s="137"/>
      <c r="F65" s="108"/>
      <c r="G65" s="151"/>
      <c r="H65" s="157"/>
    </row>
    <row r="66" spans="1:8" ht="39.950000000000003" customHeight="1" x14ac:dyDescent="0.2">
      <c r="A66" s="119" t="str">
        <f>IF('Info + taal-langue'!$B$2="Nederlands",'NL+FR'!$A$110,'NL+FR'!$B$110)</f>
        <v>8. Ongewenst gedrag door derden</v>
      </c>
      <c r="B66" s="119" t="str">
        <f>IF('Info + taal-langue'!$B$2="Nederlands",'NL+FR'!$A$123,'NL+FR'!$B$123)</f>
        <v>Aantal incidenten uitgaande van derden (verbaal of fysiek geweld, of andere vormen van grensoverschrijdend gedrag vanwege personen van buiten de onderneming) waarvan de werknemers het slachtoffer zijn geworden</v>
      </c>
      <c r="C66" s="145">
        <f>'Data collection'!E28</f>
        <v>0</v>
      </c>
      <c r="D66" s="4" t="str">
        <f>IF('Info + taal-langue'!$B$2="Nederlands",'NL+FR'!$A$205,'NL+FR'!$B$205)</f>
        <v>Hoe frequent kwamen dergelijke incidenten voor gedurende het voorgaande jaar?</v>
      </c>
      <c r="E66" s="135" t="str">
        <f>IF('Info + taal-langue'!$B$2="Nederlands",'NL+FR'!$A$281,'NL+FR'!$B$281)</f>
        <v>Meer informatie</v>
      </c>
      <c r="F66" s="28"/>
      <c r="G66" s="146">
        <f>SUM(F67+F72)</f>
        <v>0</v>
      </c>
      <c r="H66" s="155" t="str">
        <f>UPPER(IF('Info + taal-langue'!$B$2="Nederlands",'NL+FR'!$A$110,'NL+FR'!$B$110))</f>
        <v>8. ONGEWENST GEDRAG DOOR DERDEN</v>
      </c>
    </row>
    <row r="67" spans="1:8" ht="39.950000000000003" customHeight="1" x14ac:dyDescent="0.2">
      <c r="A67" s="115"/>
      <c r="B67" s="115"/>
      <c r="C67" s="141"/>
      <c r="D67" s="3" t="str">
        <f>IF('Info + taal-langue'!$B$2="Nederlands",'NL+FR'!$A$206,'NL+FR'!$B$206)</f>
        <v>Zelden of nooit: 0</v>
      </c>
      <c r="E67" s="136"/>
      <c r="F67" s="107">
        <v>0</v>
      </c>
      <c r="G67" s="147"/>
      <c r="H67" s="156"/>
    </row>
    <row r="68" spans="1:8" ht="39.950000000000003" customHeight="1" x14ac:dyDescent="0.2">
      <c r="A68" s="115"/>
      <c r="B68" s="115"/>
      <c r="C68" s="141"/>
      <c r="D68" s="3" t="str">
        <f>IF('Info + taal-langue'!$B$2="Nederlands",'NL+FR'!$A$207,'NL+FR'!$B$207)</f>
        <v>Soms/van tijd tot tijd: 1</v>
      </c>
      <c r="E68" s="136"/>
      <c r="F68" s="107"/>
      <c r="G68" s="147"/>
      <c r="H68" s="156"/>
    </row>
    <row r="69" spans="1:8" ht="39.950000000000003" customHeight="1" x14ac:dyDescent="0.2">
      <c r="A69" s="115"/>
      <c r="B69" s="115"/>
      <c r="C69" s="141"/>
      <c r="D69" s="3" t="str">
        <f>IF('Info + taal-langue'!$B$2="Nederlands",'NL+FR'!$A$208,'NL+FR'!$B$208)</f>
        <v>Regelmatig: 2</v>
      </c>
      <c r="E69" s="136"/>
      <c r="F69" s="107"/>
      <c r="G69" s="147"/>
      <c r="H69" s="156"/>
    </row>
    <row r="70" spans="1:8" ht="39.950000000000003" customHeight="1" x14ac:dyDescent="0.2">
      <c r="A70" s="115"/>
      <c r="B70" s="115"/>
      <c r="C70" s="141"/>
      <c r="D70" s="3" t="str">
        <f>IF('Info + taal-langue'!$B$2="Nederlands",'NL+FR'!$A$209,'NL+FR'!$B$209)</f>
        <v>Erg dikwijls: 3</v>
      </c>
      <c r="E70" s="136"/>
      <c r="F70" s="107"/>
      <c r="G70" s="147"/>
      <c r="H70" s="156"/>
    </row>
    <row r="71" spans="1:8" ht="39.950000000000003" customHeight="1" x14ac:dyDescent="0.2">
      <c r="A71" s="115"/>
      <c r="B71" s="115"/>
      <c r="C71" s="141"/>
      <c r="D71" s="4" t="str">
        <f>IF('Info + taal-langue'!$B$2="Nederlands",'NL+FR'!$A$210,'NL+FR'!$B$210)</f>
        <v>Hoe zou u het belang van dergelijke incidenten inschatten?</v>
      </c>
      <c r="E71" s="136"/>
      <c r="F71" s="27"/>
      <c r="G71" s="147"/>
      <c r="H71" s="156"/>
    </row>
    <row r="72" spans="1:8" ht="39.950000000000003" customHeight="1" x14ac:dyDescent="0.2">
      <c r="A72" s="115"/>
      <c r="B72" s="115"/>
      <c r="C72" s="141"/>
      <c r="D72" s="3" t="str">
        <f>IF('Info + taal-langue'!$B$2="Nederlands",'NL+FR'!$A$211,'NL+FR'!$B$211)</f>
        <v>Naar ons weten deed zich geen enkel dergelijk incident voor: 0</v>
      </c>
      <c r="E72" s="136"/>
      <c r="F72" s="107">
        <v>0</v>
      </c>
      <c r="G72" s="147"/>
      <c r="H72" s="156"/>
    </row>
    <row r="73" spans="1:8" ht="39.950000000000003" customHeight="1" x14ac:dyDescent="0.2">
      <c r="A73" s="115"/>
      <c r="B73" s="115"/>
      <c r="C73" s="141"/>
      <c r="D73" s="3" t="str">
        <f>IF('Info + taal-langue'!$B$2="Nederlands",'NL+FR'!$A$212,'NL+FR'!$B$212)</f>
        <v>De meeste van dergelijke incidenten waren onschuldig: 1</v>
      </c>
      <c r="E73" s="136"/>
      <c r="F73" s="107"/>
      <c r="G73" s="147"/>
      <c r="H73" s="156"/>
    </row>
    <row r="74" spans="1:8" ht="39.950000000000003" customHeight="1" x14ac:dyDescent="0.2">
      <c r="A74" s="115"/>
      <c r="B74" s="115"/>
      <c r="C74" s="141"/>
      <c r="D74" s="3" t="str">
        <f>IF('Info + taal-langue'!$B$2="Nederlands",'NL+FR'!$A$213,'NL+FR'!$B$213)</f>
        <v>Meerdere van dergelijke incidenten kunnen beschouwd worden als ernstig: 2</v>
      </c>
      <c r="E74" s="136"/>
      <c r="F74" s="107"/>
      <c r="G74" s="147"/>
      <c r="H74" s="156"/>
    </row>
    <row r="75" spans="1:8" ht="39.950000000000003" customHeight="1" thickBot="1" x14ac:dyDescent="0.25">
      <c r="A75" s="116"/>
      <c r="B75" s="116"/>
      <c r="C75" s="142"/>
      <c r="D75" s="5" t="str">
        <f>IF('Info + taal-langue'!$B$2="Nederlands",'NL+FR'!$A$214,'NL+FR'!$B$214)</f>
        <v>Dergelijke incidenten zijn regelmatig van een ernstige aard: 3</v>
      </c>
      <c r="E75" s="137"/>
      <c r="F75" s="108"/>
      <c r="G75" s="148"/>
      <c r="H75" s="157"/>
    </row>
    <row r="76" spans="1:8" ht="56.1" customHeight="1" x14ac:dyDescent="0.2">
      <c r="A76" s="119" t="str">
        <f>IF('Info + taal-langue'!$B$2="Nederlands",'NL+FR'!$A$111,'NL+FR'!$B$111)</f>
        <v>9. Musculoskeletale aandoeningen (MSA: rugpijn, tendinitis, …)</v>
      </c>
      <c r="B76" s="120" t="str">
        <f>IF('Info + taal-langue'!$B$2="Nederlands",'NL+FR'!$A$124,'NL+FR'!$B$124)</f>
        <v>Raming van het aantal personen dat te kampen heeft met musculoskeletale aandoeningen</v>
      </c>
      <c r="C76" s="145">
        <f>'Data collection'!E33</f>
        <v>0</v>
      </c>
      <c r="D76" s="4" t="str">
        <f>IF('Info + taal-langue'!$B$2="Nederlands",'NL+FR'!$A$215,'NL+FR'!$B$215)</f>
        <v>Zijn er, voor zover u weet, momenteel in uw onderneming of afdeling / dienst / departement werknemers die te kampen hebben met musculoskeletale aandoeningen?</v>
      </c>
      <c r="E76" s="135" t="str">
        <f>IF('Info + taal-langue'!$B$2="Nederlands",'NL+FR'!$A$281,'NL+FR'!$B$281)</f>
        <v>Meer informatie</v>
      </c>
      <c r="F76" s="28"/>
      <c r="G76" s="146">
        <f>SUM(F77+F81)</f>
        <v>0</v>
      </c>
      <c r="H76" s="155" t="str">
        <f>IF('Info + taal-langue'!$B$2="Nederlands",'NL+FR'!$A$130,'NL+FR'!$B$130)</f>
        <v>9. MSA</v>
      </c>
    </row>
    <row r="77" spans="1:8" ht="39.950000000000003" customHeight="1" x14ac:dyDescent="0.2">
      <c r="A77" s="115"/>
      <c r="B77" s="112"/>
      <c r="C77" s="141"/>
      <c r="D77" s="3" t="str">
        <f>IF('Info + taal-langue'!$B$2="Nederlands",'NL+FR'!$A$216,'NL+FR'!$B$216)</f>
        <v>Geen enkele werknemer lijkt hiermee te maken te hebben: 0</v>
      </c>
      <c r="E77" s="136"/>
      <c r="F77" s="107">
        <v>0</v>
      </c>
      <c r="G77" s="147"/>
      <c r="H77" s="156"/>
    </row>
    <row r="78" spans="1:8" ht="39.950000000000003" customHeight="1" x14ac:dyDescent="0.2">
      <c r="A78" s="115"/>
      <c r="B78" s="112"/>
      <c r="C78" s="141"/>
      <c r="D78" s="3" t="str">
        <f>IF('Info + taal-langue'!$B$2="Nederlands",'NL+FR'!$A$217,'NL+FR'!$B$217)</f>
        <v>Enkele werknemers hebben last van musculoskeletale aandoeningen: 1</v>
      </c>
      <c r="E78" s="136"/>
      <c r="F78" s="107"/>
      <c r="G78" s="147"/>
      <c r="H78" s="156"/>
    </row>
    <row r="79" spans="1:8" ht="39.950000000000003" customHeight="1" x14ac:dyDescent="0.2">
      <c r="A79" s="115"/>
      <c r="B79" s="112"/>
      <c r="C79" s="141"/>
      <c r="D79" s="3" t="str">
        <f>IF('Info + taal-langue'!$B$2="Nederlands",'NL+FR'!$A$218,'NL+FR'!$B$218)</f>
        <v>Nogal wat werknemers hebben last van musculoskeletale aandoeningen: 2</v>
      </c>
      <c r="E79" s="136"/>
      <c r="F79" s="107"/>
      <c r="G79" s="147"/>
      <c r="H79" s="156"/>
    </row>
    <row r="80" spans="1:8" ht="39.950000000000003" customHeight="1" x14ac:dyDescent="0.2">
      <c r="A80" s="115"/>
      <c r="B80" s="112"/>
      <c r="C80" s="141"/>
      <c r="D80" s="4" t="str">
        <f>IF('Info + taal-langue'!$B$2="Nederlands",'NL+FR'!$A$219,'NL+FR'!$B$219)</f>
        <v>Hoe beoordeelt u het aantal musculoskeletale aandoeningen in uw onderneming of afdeling / dienst / departement, gegeven haar kenmerken en de sector waarin u actief bent?</v>
      </c>
      <c r="E80" s="136"/>
      <c r="F80" s="27"/>
      <c r="G80" s="147"/>
      <c r="H80" s="156"/>
    </row>
    <row r="81" spans="1:8" ht="39.950000000000003" customHeight="1" x14ac:dyDescent="0.2">
      <c r="A81" s="115"/>
      <c r="B81" s="112"/>
      <c r="C81" s="141"/>
      <c r="D81" s="3" t="str">
        <f>IF('Info + taal-langue'!$B$2="Nederlands",'NL+FR'!$A$220,'NL+FR'!$B$220)</f>
        <v>Wij vinden het aantal gunstig: 0</v>
      </c>
      <c r="E81" s="136"/>
      <c r="F81" s="107">
        <v>0</v>
      </c>
      <c r="G81" s="147"/>
      <c r="H81" s="156"/>
    </row>
    <row r="82" spans="1:8" ht="39.950000000000003" customHeight="1" x14ac:dyDescent="0.2">
      <c r="A82" s="115"/>
      <c r="B82" s="112"/>
      <c r="C82" s="141"/>
      <c r="D82" s="3" t="str">
        <f>IF('Info + taal-langue'!$B$2="Nederlands",'NL+FR'!$A$221,'NL+FR'!$B$221)</f>
        <v>Wij beschouwen het aantal als normaal/aanvaardbaar: 1</v>
      </c>
      <c r="E82" s="136"/>
      <c r="F82" s="107"/>
      <c r="G82" s="147"/>
      <c r="H82" s="156"/>
    </row>
    <row r="83" spans="1:8" ht="39.950000000000003" customHeight="1" thickBot="1" x14ac:dyDescent="0.25">
      <c r="A83" s="116"/>
      <c r="B83" s="113"/>
      <c r="C83" s="142"/>
      <c r="D83" s="5" t="str">
        <f>IF('Info + taal-langue'!$B$2="Nederlands",'NL+FR'!$A$222,'NL+FR'!$B$222)</f>
        <v>Wij vinden het aantal ongunstig: 2</v>
      </c>
      <c r="E83" s="137"/>
      <c r="F83" s="108"/>
      <c r="G83" s="148"/>
      <c r="H83" s="157"/>
    </row>
    <row r="84" spans="1:8" ht="105" customHeight="1" x14ac:dyDescent="0.2">
      <c r="A84" s="119" t="str">
        <f>IF('Info + taal-langue'!$B$2="Nederlands",'NL+FR'!$A$131,'NL+FR'!$B$131)</f>
        <v>10. Respect voor diversiteit in de onderneming</v>
      </c>
      <c r="B84" s="152"/>
      <c r="C84" s="4"/>
      <c r="D84" s="4" t="str">
        <f>IF('Info + taal-langue'!$B$2="Nederlands",'NL+FR'!$A$223,'NL+FR'!$B$223)</f>
        <v>Hebt u er weet van dat werknemers verschillend behandeld worden om reden van persoonskenmerken (ras, huidskleur, afkomst van de persoon, nationale of etnische oorsprong, nationaliteit, geslacht, seksuele geaardheid, burgerlijke stand, geboorte, leeftijd, rijkdom, religieuze of filosofische overtuiging, huidige of toekomstige gezondheidstoestand, handicap, taal, politieke overtuiging, fysieke dan wel genetische kenmerken of sociale afkomst)?</v>
      </c>
      <c r="E84" s="135" t="str">
        <f>IF('Info + taal-langue'!$B$2="Nederlands",'NL+FR'!$A$281,'NL+FR'!$B$281)</f>
        <v>Meer informatie</v>
      </c>
      <c r="F84" s="28"/>
      <c r="G84" s="146">
        <f>SUM(F85+F89)</f>
        <v>0</v>
      </c>
      <c r="H84" s="155" t="str">
        <f>IF('Info + taal-langue'!$B$2="Nederlands",'NL+FR'!$A$137,'NL+FR'!$B$137)</f>
        <v>10. DIVERSITEIT</v>
      </c>
    </row>
    <row r="85" spans="1:8" ht="39.950000000000003" customHeight="1" x14ac:dyDescent="0.2">
      <c r="A85" s="115"/>
      <c r="B85" s="153"/>
      <c r="C85" s="4"/>
      <c r="D85" s="3" t="str">
        <f>IF('Info + taal-langue'!$B$2="Nederlands",'NL+FR'!$A$224,'NL+FR'!$B$224)</f>
        <v>Naar ons weten wordt elke werknemer op dezelfde manier behandeld: 0</v>
      </c>
      <c r="E85" s="136"/>
      <c r="F85" s="107">
        <v>0</v>
      </c>
      <c r="G85" s="147"/>
      <c r="H85" s="156"/>
    </row>
    <row r="86" spans="1:8" ht="60" customHeight="1" x14ac:dyDescent="0.2">
      <c r="A86" s="115"/>
      <c r="B86" s="153"/>
      <c r="C86" s="4"/>
      <c r="D86" s="3" t="str">
        <f>IF('Info + taal-langue'!$B$2="Nederlands",'NL+FR'!$A$225,'NL+FR'!$B$225)</f>
        <v>Wij zijn er niet zeker van dat elke werknemer met een minder courante godsdienstige overtuiging, van een andere seksuele geaardheid, van vreemde afkomst, … in de praktijk altijd op dezelfde manier wordt behandeld als de andere collega’s: 1</v>
      </c>
      <c r="E86" s="136"/>
      <c r="F86" s="107"/>
      <c r="G86" s="147"/>
      <c r="H86" s="156"/>
    </row>
    <row r="87" spans="1:8" ht="62.1" customHeight="1" x14ac:dyDescent="0.2">
      <c r="A87" s="115"/>
      <c r="B87" s="153"/>
      <c r="C87" s="4"/>
      <c r="D87" s="3" t="str">
        <f>IF('Info + taal-langue'!$B$2="Nederlands",'NL+FR'!$A$226,'NL+FR'!$B$226)</f>
        <v>De onderneming of afdeling / dienst / departement maakt wel degelijk een onderscheid tussen werknemers op grond van kenmerken die niets te maken hebben met de arbeidsprestaties: 2</v>
      </c>
      <c r="E87" s="136"/>
      <c r="F87" s="107"/>
      <c r="G87" s="147"/>
      <c r="H87" s="156"/>
    </row>
    <row r="88" spans="1:8" ht="39.950000000000003" customHeight="1" x14ac:dyDescent="0.2">
      <c r="A88" s="115"/>
      <c r="B88" s="153"/>
      <c r="C88" s="4"/>
      <c r="D88" s="4" t="str">
        <f>IF('Info + taal-langue'!$B$2="Nederlands",'NL+FR'!$A$227,'NL+FR'!$B$227)</f>
        <v>Zaten er tussen de formele en informele verzoeken tot interventie die in de loop van het voorgaande jaar werden geformuleerd klachten die verwezen naar discriminatie?</v>
      </c>
      <c r="E88" s="136"/>
      <c r="F88" s="27"/>
      <c r="G88" s="147"/>
      <c r="H88" s="156"/>
    </row>
    <row r="89" spans="1:8" ht="39.950000000000003" customHeight="1" x14ac:dyDescent="0.2">
      <c r="A89" s="115"/>
      <c r="B89" s="153"/>
      <c r="C89" s="4"/>
      <c r="D89" s="3" t="str">
        <f>IF('Info + taal-langue'!$B$2="Nederlands",'NL+FR'!$A$228,'NL+FR'!$B$228)</f>
        <v>Neen: 0</v>
      </c>
      <c r="E89" s="136"/>
      <c r="F89" s="107">
        <v>0</v>
      </c>
      <c r="G89" s="147"/>
      <c r="H89" s="156"/>
    </row>
    <row r="90" spans="1:8" ht="39.950000000000003" customHeight="1" thickBot="1" x14ac:dyDescent="0.25">
      <c r="A90" s="116"/>
      <c r="B90" s="154"/>
      <c r="C90" s="6"/>
      <c r="D90" s="5" t="str">
        <f>IF('Info + taal-langue'!$B$2="Nederlands",'NL+FR'!$A$229,'NL+FR'!$B$229)</f>
        <v>Ja: 1</v>
      </c>
      <c r="E90" s="137"/>
      <c r="F90" s="108"/>
      <c r="G90" s="148"/>
      <c r="H90" s="157"/>
    </row>
    <row r="91" spans="1:8" ht="39.950000000000003" customHeight="1" x14ac:dyDescent="0.2">
      <c r="A91" s="119" t="str">
        <f>IF('Info + taal-langue'!$B$2="Nederlands",'NL+FR'!$A$132,'NL+FR'!$B$132)</f>
        <v>11. Functioneringsproblemen ten gevolge van middelengebruik op de werkvloer en maatregelen die in dit verband werden genomen</v>
      </c>
      <c r="B91" s="152"/>
      <c r="C91" s="4"/>
      <c r="D91" s="4" t="str">
        <f>IF('Info + taal-langue'!$B$2="Nederlands",'NL+FR'!$A$230,'NL+FR'!$B$230)</f>
        <v>Heeft uw onderneming of afdeling / dienst / departement in de loop van het voorgaande jaar te maken gehad met problemen inzake het gebruik van alcohol, drugs, medicatie, … bij het personeel?</v>
      </c>
      <c r="E91" s="135" t="str">
        <f>IF('Info + taal-langue'!$B$2="Nederlands",'NL+FR'!$A$281,'NL+FR'!$B$281)</f>
        <v>Meer informatie</v>
      </c>
      <c r="F91" s="28"/>
      <c r="G91" s="146">
        <f>SUM(F92+F96)</f>
        <v>0</v>
      </c>
      <c r="H91" s="155" t="str">
        <f>IF('Info + taal-langue'!$B$2="Nederlands",'NL+FR'!$A$138,'NL+FR'!$B$138)</f>
        <v>11. VERSLAVING</v>
      </c>
    </row>
    <row r="92" spans="1:8" ht="39.950000000000003" customHeight="1" x14ac:dyDescent="0.2">
      <c r="A92" s="115"/>
      <c r="B92" s="153"/>
      <c r="C92" s="4"/>
      <c r="D92" s="3" t="str">
        <f>IF('Info + taal-langue'!$B$2="Nederlands",'NL+FR'!$A$231,'NL+FR'!$B$231)</f>
        <v>De onderneming of afdeling / dienst / departement heeft hier geen problemen mee gehad: 0</v>
      </c>
      <c r="E92" s="136"/>
      <c r="F92" s="107">
        <v>0</v>
      </c>
      <c r="G92" s="147"/>
      <c r="H92" s="156"/>
    </row>
    <row r="93" spans="1:8" ht="39.950000000000003" customHeight="1" x14ac:dyDescent="0.2">
      <c r="A93" s="115"/>
      <c r="B93" s="153"/>
      <c r="C93" s="4"/>
      <c r="D93" s="3" t="str">
        <f>IF('Info + taal-langue'!$B$2="Nederlands",'NL+FR'!$A$232,'NL+FR'!$B$232)</f>
        <v>De onderneming of afdeling / dienst / departement heeft hiertegen enkele malen moeten optreden: 1</v>
      </c>
      <c r="E93" s="136"/>
      <c r="F93" s="107"/>
      <c r="G93" s="147"/>
      <c r="H93" s="156"/>
    </row>
    <row r="94" spans="1:8" ht="39.950000000000003" customHeight="1" x14ac:dyDescent="0.2">
      <c r="A94" s="115"/>
      <c r="B94" s="153"/>
      <c r="C94" s="4"/>
      <c r="D94" s="3" t="str">
        <f>IF('Info + taal-langue'!$B$2="Nederlands",'NL+FR'!$A$233,'NL+FR'!$B$233)</f>
        <v>De onderneming of afdeling / dienst / departement werd regelmatig geconfronteerd met deze problematiek: 2</v>
      </c>
      <c r="E94" s="136"/>
      <c r="F94" s="107"/>
      <c r="G94" s="147"/>
      <c r="H94" s="156"/>
    </row>
    <row r="95" spans="1:8" ht="39.950000000000003" customHeight="1" x14ac:dyDescent="0.2">
      <c r="A95" s="115"/>
      <c r="B95" s="153"/>
      <c r="C95" s="4"/>
      <c r="D95" s="4" t="str">
        <f>IF('Info + taal-langue'!$B$2="Nederlands",'NL+FR'!$A$234,'NL+FR'!$B$234)</f>
        <v>Houdt de onderneming rekening met het bestaan van een mogelijke problematiek van middelenmisbruik (alcohol, drugs, medicatie, …) bij het personeel?</v>
      </c>
      <c r="E95" s="136"/>
      <c r="F95" s="27"/>
      <c r="G95" s="147"/>
      <c r="H95" s="156"/>
    </row>
    <row r="96" spans="1:8" ht="39.950000000000003" customHeight="1" x14ac:dyDescent="0.2">
      <c r="A96" s="115"/>
      <c r="B96" s="153"/>
      <c r="C96" s="4"/>
      <c r="D96" s="3" t="str">
        <f>IF('Info + taal-langue'!$B$2="Nederlands",'NL+FR'!$A$235,'NL+FR'!$B$235)</f>
        <v>Er zijn maatregelen (intern beleid alcohol en andere drugs) voorzien voor het geval zich een dergelijk probleem zou voordoen: 0</v>
      </c>
      <c r="E96" s="136"/>
      <c r="F96" s="107">
        <v>0</v>
      </c>
      <c r="G96" s="147"/>
      <c r="H96" s="156"/>
    </row>
    <row r="97" spans="1:8" ht="39.950000000000003" customHeight="1" x14ac:dyDescent="0.2">
      <c r="A97" s="115"/>
      <c r="B97" s="153"/>
      <c r="C97" s="4"/>
      <c r="D97" s="3" t="str">
        <f>IF('Info + taal-langue'!$B$2="Nederlands",'NL+FR'!$A$236,'NL+FR'!$B$236)</f>
        <v>Hoewel er maatregelen voorzien zijn, wordt in het algemeen niet opgetreden wanneer het zou nodig zijn: 1</v>
      </c>
      <c r="E97" s="136"/>
      <c r="F97" s="107"/>
      <c r="G97" s="147"/>
      <c r="H97" s="156"/>
    </row>
    <row r="98" spans="1:8" ht="50.1" customHeight="1" thickBot="1" x14ac:dyDescent="0.25">
      <c r="A98" s="116"/>
      <c r="B98" s="154"/>
      <c r="C98" s="6"/>
      <c r="D98" s="5" t="str">
        <f>IF('Info + taal-langue'!$B$2="Nederlands",'NL+FR'!$A$237,'NL+FR'!$B$237)</f>
        <v>Naar ons weten bestaan er geen maatregelen voor het geval een werknemer zou te kampen hebben met een verslavingsprobleem: 2</v>
      </c>
      <c r="E98" s="137"/>
      <c r="F98" s="108"/>
      <c r="G98" s="148"/>
      <c r="H98" s="157"/>
    </row>
    <row r="99" spans="1:8" ht="42.95" customHeight="1" x14ac:dyDescent="0.2">
      <c r="A99" s="119" t="str">
        <f>IF('Info + taal-langue'!$B$2="Nederlands",'NL+FR'!$A$133,'NL+FR'!$B$133)</f>
        <v>12. Functioneren van de preventiedienst of van de persoon/personen met een opdracht op het vlak van de werkgebonden 
psychosociale risico’s</v>
      </c>
      <c r="B99" s="152"/>
      <c r="C99" s="4"/>
      <c r="D99" s="67" t="str">
        <f>IF('Info + taal-langue'!$B$2="Nederlands",'NL+FR'!$A$238,'NL+FR'!$B$238)</f>
        <v>Wordt de problematiek van de psychosociale belasting van de werknemers aangepakt via concrete acties op het terrein die ingekaderd zijn in een lange-termijnbeleid?</v>
      </c>
      <c r="E99" s="132" t="str">
        <f>IF('Info + taal-langue'!$B$2="Nederlands",'NL+FR'!$A$281,'NL+FR'!$B$281)</f>
        <v>Meer informatie</v>
      </c>
      <c r="F99" s="28"/>
      <c r="G99" s="146">
        <f>SUM(F100)</f>
        <v>0</v>
      </c>
      <c r="H99" s="155" t="str">
        <f>IF('Info + taal-langue'!$B$2="Nederlands",'NL+FR'!$A$140,'NL+FR'!$B$140)</f>
        <v>13. PREVENTIEDIENST PSY</v>
      </c>
    </row>
    <row r="100" spans="1:8" ht="48.95" customHeight="1" x14ac:dyDescent="0.2">
      <c r="A100" s="115"/>
      <c r="B100" s="153"/>
      <c r="C100" s="4"/>
      <c r="D100" s="33" t="str">
        <f>IF('Info + taal-langue'!$B$2="Nederlands",'NL+FR'!$A$239,'NL+FR'!$B$239)</f>
        <v>Er is één persoon of dienst die verantwoordelijk is voor deze problematiek. Deze wordt ondersteund door een werkgroep die 
acties op lange termijn aanstuurt: 0</v>
      </c>
      <c r="E100" s="133"/>
      <c r="F100" s="107">
        <v>0</v>
      </c>
      <c r="G100" s="147"/>
      <c r="H100" s="156"/>
    </row>
    <row r="101" spans="1:8" ht="39.950000000000003" customHeight="1" x14ac:dyDescent="0.2">
      <c r="A101" s="115"/>
      <c r="B101" s="153"/>
      <c r="C101" s="4"/>
      <c r="D101" s="33" t="str">
        <f>IF('Info + taal-langue'!$B$2="Nederlands",'NL+FR'!$A$240,'NL+FR'!$B$240)</f>
        <v>Er is één persoon of dienst die verantwoordelijk is voor deze problematiek; deze onderneemt regelmatig acties op dit vlak: 1</v>
      </c>
      <c r="E101" s="133"/>
      <c r="F101" s="107"/>
      <c r="G101" s="147"/>
      <c r="H101" s="156"/>
    </row>
    <row r="102" spans="1:8" ht="39.950000000000003" customHeight="1" x14ac:dyDescent="0.2">
      <c r="A102" s="115"/>
      <c r="B102" s="153"/>
      <c r="C102" s="4"/>
      <c r="D102" s="33" t="str">
        <f>IF('Info + taal-langue'!$B$2="Nederlands",'NL+FR'!$A$241,'NL+FR'!$B$241)</f>
        <v>Eén of meerdere personen zijn daar regelmatig mee bezig, maar tot nog toe heeft dat niet geleid tot acties op de langere termijn: 2</v>
      </c>
      <c r="E102" s="133"/>
      <c r="F102" s="107"/>
      <c r="G102" s="147"/>
      <c r="H102" s="156"/>
    </row>
    <row r="103" spans="1:8" ht="42" customHeight="1" x14ac:dyDescent="0.2">
      <c r="A103" s="115"/>
      <c r="B103" s="153"/>
      <c r="C103" s="4"/>
      <c r="D103" s="33" t="str">
        <f>IF('Info + taal-langue'!$B$2="Nederlands",'NL+FR'!$A$242,'NL+FR'!$B$242)</f>
        <v>Meerdere personen zijn daar soms wel mee bezig maar het gebeurt allemaal weinig gecoördineerd en resultaatsgericht: 3</v>
      </c>
      <c r="E103" s="133"/>
      <c r="F103" s="107"/>
      <c r="G103" s="147"/>
      <c r="H103" s="156"/>
    </row>
    <row r="104" spans="1:8" ht="39.950000000000003" customHeight="1" thickBot="1" x14ac:dyDescent="0.25">
      <c r="A104" s="116"/>
      <c r="B104" s="154"/>
      <c r="C104" s="6"/>
      <c r="D104" s="60" t="str">
        <f>IF('Info + taal-langue'!$B$2="Nederlands",'NL+FR'!$A$243,'NL+FR'!$B$243)</f>
        <v>Niemand houdt zich hiermee duidelijk bezig: 4</v>
      </c>
      <c r="E104" s="134"/>
      <c r="F104" s="108"/>
      <c r="G104" s="148"/>
      <c r="H104" s="157"/>
    </row>
    <row r="105" spans="1:8" ht="80.099999999999994" customHeight="1" x14ac:dyDescent="0.2">
      <c r="A105" s="119" t="str">
        <f>IF('Info + taal-langue'!$B$2="Nederlands",'NL+FR'!$A$134,'NL+FR'!$B$134)</f>
        <v>13. Sociaal overleg rond de psychosociale risico’s</v>
      </c>
      <c r="B105" s="152"/>
      <c r="C105" s="4"/>
      <c r="D105" s="4" t="str">
        <f>IF('Info + taal-langue'!$B$2="Nederlands",'NL+FR'!$A$244,'NL+FR'!$B$244)</f>
        <v>In welke mate worden de psychosociale risico’s en de maatregelen die op dit vlak worden overwogen besproken in de schoot van de vergaderingen van het CPBW, de ondernemingsraad of de syndicale delegatie? Indien geen van deze drie instanties bestaan: in welke mate komt deze problematiek aan bod in de diverse vergaderingen met de werknemers?</v>
      </c>
      <c r="E105" s="135" t="str">
        <f>IF('Info + taal-langue'!$B$2="Nederlands",'NL+FR'!$A$281,'NL+FR'!$B$281)</f>
        <v>Meer informatie</v>
      </c>
      <c r="F105" s="28"/>
      <c r="G105" s="146">
        <f>SUM(F106,F110)</f>
        <v>0</v>
      </c>
      <c r="H105" s="155" t="str">
        <f>IF('Info + taal-langue'!$B$2="Nederlands",'NL+FR'!$A$139,'NL+FR'!$B$139)</f>
        <v>12. SOCIAAL OVERLEG PSY</v>
      </c>
    </row>
    <row r="106" spans="1:8" ht="39.950000000000003" customHeight="1" x14ac:dyDescent="0.2">
      <c r="A106" s="115"/>
      <c r="B106" s="153"/>
      <c r="C106" s="4"/>
      <c r="D106" s="3" t="str">
        <f>IF('Info + taal-langue'!$B$2="Nederlands",'NL+FR'!$A$245,'NL+FR'!$B$245)</f>
        <v>Regelmatig: 0</v>
      </c>
      <c r="E106" s="136"/>
      <c r="F106" s="107">
        <v>0</v>
      </c>
      <c r="G106" s="147"/>
      <c r="H106" s="156"/>
    </row>
    <row r="107" spans="1:8" ht="39.950000000000003" customHeight="1" x14ac:dyDescent="0.2">
      <c r="A107" s="115"/>
      <c r="B107" s="153"/>
      <c r="C107" s="4"/>
      <c r="D107" s="3" t="str">
        <f>IF('Info + taal-langue'!$B$2="Nederlands",'NL+FR'!$A$246,'NL+FR'!$B$246)</f>
        <v>Af en toe: 1</v>
      </c>
      <c r="E107" s="136"/>
      <c r="F107" s="107"/>
      <c r="G107" s="147"/>
      <c r="H107" s="156"/>
    </row>
    <row r="108" spans="1:8" ht="39.950000000000003" customHeight="1" x14ac:dyDescent="0.2">
      <c r="A108" s="115"/>
      <c r="B108" s="153"/>
      <c r="C108" s="4"/>
      <c r="D108" s="3" t="str">
        <f>IF('Info + taal-langue'!$B$2="Nederlands",'NL+FR'!$A$247,'NL+FR'!$B$247)</f>
        <v>Zelden of nooit: 2</v>
      </c>
      <c r="E108" s="136"/>
      <c r="F108" s="107"/>
      <c r="G108" s="147"/>
      <c r="H108" s="156"/>
    </row>
    <row r="109" spans="1:8" ht="39.950000000000003" customHeight="1" x14ac:dyDescent="0.2">
      <c r="A109" s="115"/>
      <c r="B109" s="153"/>
      <c r="C109" s="4"/>
      <c r="D109" s="4" t="str">
        <f>IF('Info + taal-langue'!$B$2="Nederlands",'NL+FR'!$A$248,'NL+FR'!$B$248)</f>
        <v>In welke mate komt de problematiek van de psychosociale risico’s op de agenda van deze vergaderingen?</v>
      </c>
      <c r="E109" s="136"/>
      <c r="F109" s="29"/>
      <c r="G109" s="147"/>
      <c r="H109" s="156"/>
    </row>
    <row r="110" spans="1:8" ht="39.950000000000003" customHeight="1" x14ac:dyDescent="0.2">
      <c r="A110" s="115"/>
      <c r="B110" s="153"/>
      <c r="C110" s="4"/>
      <c r="D110" s="3" t="str">
        <f>IF('Info + taal-langue'!$B$2="Nederlands",'NL+FR'!$A$249,'NL+FR'!$B$249)</f>
        <v>We gaan het daar de komende maanden zeker over hebben: 0</v>
      </c>
      <c r="E110" s="136"/>
      <c r="F110" s="107">
        <v>0</v>
      </c>
      <c r="G110" s="147"/>
      <c r="H110" s="156"/>
    </row>
    <row r="111" spans="1:8" ht="39.950000000000003" customHeight="1" thickBot="1" x14ac:dyDescent="0.25">
      <c r="A111" s="116"/>
      <c r="B111" s="154"/>
      <c r="C111" s="6"/>
      <c r="D111" s="5" t="str">
        <f>IF('Info + taal-langue'!$B$2="Nederlands",'NL+FR'!$A$250,'NL+FR'!$B$250)</f>
        <v>Het is momenteel niet voorzien dat we hierover gaan praten: 1</v>
      </c>
      <c r="E111" s="137"/>
      <c r="F111" s="108"/>
      <c r="G111" s="148"/>
      <c r="H111" s="157"/>
    </row>
    <row r="112" spans="1:8" ht="60.95" customHeight="1" x14ac:dyDescent="0.2">
      <c r="A112" s="119" t="str">
        <f>IF('Info + taal-langue'!$B$2="Nederlands",'NL+FR'!$A$135,'NL+FR'!$B$135)</f>
        <v>14. Opleidingen en sensibiliserende acties met betrekking tot de psychosociale risico’s</v>
      </c>
      <c r="B112" s="152"/>
      <c r="C112" s="4"/>
      <c r="D112" s="4" t="str">
        <f>IF('Info + taal-langue'!$B$2="Nederlands",'NL+FR'!$A$251,'NL+FR'!$B$251)</f>
        <v>Hebben de werknemers van uw onderneming of afdeling / dienst / departement opleidingen kunnen volgen of werden zij benaderd door middel van sensibiliserende acties die rechtstreeks of onrechtstreeks verwijzen naar de psychosociale risico’s?</v>
      </c>
      <c r="E112" s="135" t="str">
        <f>IF('Info + taal-langue'!$B$2="Nederlands",'NL+FR'!$A$281,'NL+FR'!$B$281)</f>
        <v>Meer informatie</v>
      </c>
      <c r="F112" s="28"/>
      <c r="G112" s="146">
        <f>SUM(F113+F119)</f>
        <v>0</v>
      </c>
      <c r="H112" s="155" t="str">
        <f>IF('Info + taal-langue'!$B$2="Nederlands",'NL+FR'!$A$141,'NL+FR'!$B$141)</f>
        <v>14. OPLEIDINGEN PSY</v>
      </c>
    </row>
    <row r="113" spans="1:8" ht="39.950000000000003" customHeight="1" x14ac:dyDescent="0.2">
      <c r="A113" s="115"/>
      <c r="B113" s="153"/>
      <c r="C113" s="4"/>
      <c r="D113" s="3" t="str">
        <f>IF('Info + taal-langue'!$B$2="Nederlands",'NL+FR'!$A$252,'NL+FR'!$B$252)</f>
        <v>Ja, dergelijke acties worden regelmatig georganiseerd: 0</v>
      </c>
      <c r="E113" s="136"/>
      <c r="F113" s="107">
        <v>0</v>
      </c>
      <c r="G113" s="147"/>
      <c r="H113" s="156"/>
    </row>
    <row r="114" spans="1:8" ht="39.950000000000003" customHeight="1" x14ac:dyDescent="0.2">
      <c r="A114" s="115"/>
      <c r="B114" s="153"/>
      <c r="C114" s="4"/>
      <c r="D114" s="3" t="str">
        <f t="array" ref="D114">IF('Info + taal-langue'!$B$2="Nederlands",'NL+FR'!$A$253,'NL+FR'!$B$253)</f>
        <v>Die dingen werden wel eens georganiseerd, maar er zit geen echte systematiek in: 1</v>
      </c>
      <c r="E114" s="136"/>
      <c r="F114" s="107"/>
      <c r="G114" s="147"/>
      <c r="H114" s="156"/>
    </row>
    <row r="115" spans="1:8" ht="39.950000000000003" customHeight="1" x14ac:dyDescent="0.2">
      <c r="A115" s="115"/>
      <c r="B115" s="153"/>
      <c r="C115" s="4"/>
      <c r="D115" s="3" t="str">
        <f>IF('Info + taal-langue'!$B$2="Nederlands",'NL+FR'!$A$254,'NL+FR'!$B$254)</f>
        <v>Dit is ooit één keer gebeurd, nog niet zo lang geleden: 2</v>
      </c>
      <c r="E115" s="136"/>
      <c r="F115" s="107"/>
      <c r="G115" s="147"/>
      <c r="H115" s="156"/>
    </row>
    <row r="116" spans="1:8" ht="39.950000000000003" customHeight="1" x14ac:dyDescent="0.2">
      <c r="A116" s="115"/>
      <c r="B116" s="153"/>
      <c r="C116" s="4"/>
      <c r="D116" s="3" t="str">
        <f>IF('Info + taal-langue'!$B$2="Nederlands",'NL+FR'!$A$255,'NL+FR'!$B$255)</f>
        <v>Dit is ooit één keer gebeurd, maar dat is toch al meer dan een paar jaar geleden: 3</v>
      </c>
      <c r="E116" s="136"/>
      <c r="F116" s="107"/>
      <c r="G116" s="147"/>
      <c r="H116" s="156"/>
    </row>
    <row r="117" spans="1:8" ht="39.950000000000003" customHeight="1" x14ac:dyDescent="0.2">
      <c r="A117" s="115"/>
      <c r="B117" s="153"/>
      <c r="C117" s="4"/>
      <c r="D117" s="3" t="str">
        <f>IF('Info + taal-langue'!$B$2="Nederlands",'NL+FR'!$A$256,'NL+FR'!$B$256)</f>
        <v>Neen, van dit soort acties is nog nooit sprake geweest in onze onderneming: 4</v>
      </c>
      <c r="E117" s="136"/>
      <c r="F117" s="107"/>
      <c r="G117" s="147"/>
      <c r="H117" s="156"/>
    </row>
    <row r="118" spans="1:8" ht="39.950000000000003" customHeight="1" x14ac:dyDescent="0.2">
      <c r="A118" s="115"/>
      <c r="B118" s="153"/>
      <c r="C118" s="4"/>
      <c r="D118" s="4" t="str">
        <f>IF('Info + taal-langue'!$B$2="Nederlands",'NL+FR'!$A$257,'NL+FR'!$B$257)</f>
        <v>Worden de leden van de hiërarchische lijn gesensibiliseerd over de problematiek van de psychosociale risico’s?</v>
      </c>
      <c r="E118" s="136"/>
      <c r="F118" s="29"/>
      <c r="G118" s="147"/>
      <c r="H118" s="156"/>
    </row>
    <row r="119" spans="1:8" ht="39.950000000000003" customHeight="1" x14ac:dyDescent="0.2">
      <c r="A119" s="115"/>
      <c r="B119" s="153"/>
      <c r="C119" s="4"/>
      <c r="D119" s="3" t="str">
        <f>IF('Info + taal-langue'!$B$2="Nederlands",'NL+FR'!$A$258,'NL+FR'!$B$258)</f>
        <v>Hierover werden er al opleidingen georganiseerd. Deze worden bovendien regelmatig herhaald: 0</v>
      </c>
      <c r="E119" s="136"/>
      <c r="F119" s="107">
        <v>0</v>
      </c>
      <c r="G119" s="147"/>
      <c r="H119" s="156"/>
    </row>
    <row r="120" spans="1:8" ht="39.950000000000003" customHeight="1" x14ac:dyDescent="0.2">
      <c r="A120" s="115"/>
      <c r="B120" s="153"/>
      <c r="C120" s="4"/>
      <c r="D120" s="3" t="str">
        <f>IF('Info + taal-langue'!$B$2="Nederlands",'NL+FR'!$A$259,'NL+FR'!$B$259)</f>
        <v>Binnenkort wordt hierover een opleidingssessie georganiseerd: 1</v>
      </c>
      <c r="E120" s="136"/>
      <c r="F120" s="107"/>
      <c r="G120" s="147"/>
      <c r="H120" s="156"/>
    </row>
    <row r="121" spans="1:8" ht="39.950000000000003" customHeight="1" thickBot="1" x14ac:dyDescent="0.25">
      <c r="A121" s="116"/>
      <c r="B121" s="154"/>
      <c r="C121" s="6"/>
      <c r="D121" s="5" t="str">
        <f>IF('Info + taal-langue'!$B$2="Nederlands",'NL+FR'!$A$260,'NL+FR'!$B$260)</f>
        <v>Er is nooit sprake van geweest om zo’n opleiding voor de leden van de hiërarchische lijn te organiseren: 2</v>
      </c>
      <c r="E121" s="137"/>
      <c r="F121" s="108"/>
      <c r="G121" s="148"/>
      <c r="H121" s="157"/>
    </row>
    <row r="122" spans="1:8" ht="42.95" customHeight="1" x14ac:dyDescent="0.2">
      <c r="A122" s="119" t="str">
        <f>IF('Info + taal-langue'!$B$2="Nederlands",'NL+FR'!$A$136,'NL+FR'!$B$136)</f>
        <v>15. Bestaan van een actieplan ter bestrijding van de psychosociale risico’s</v>
      </c>
      <c r="B122" s="152"/>
      <c r="C122" s="34"/>
      <c r="D122" s="4" t="str">
        <f>IF('Info + taal-langue'!$B$2="Nederlands",'NL+FR'!$A$261,'NL+FR'!$B$261)</f>
        <v>Bestaat er een actieplan met betrekking tot de voorkoming en bestrijding van psychosociale risico’s waarvan de uitvoering wordt opgevolgd?</v>
      </c>
      <c r="E122" s="135" t="str">
        <f>IF('Info + taal-langue'!$B$2="Nederlands",'NL+FR'!$A$281,'NL+FR'!$B$281)</f>
        <v>Meer informatie</v>
      </c>
      <c r="F122" s="28"/>
      <c r="G122" s="146">
        <f>F123</f>
        <v>0</v>
      </c>
      <c r="H122" s="155" t="str">
        <f>IF('Info + taal-langue'!$B$2="Nederlands",'NL+FR'!$A$142,'NL+FR'!$B$142)</f>
        <v>15. ACTIEPLAN PSY</v>
      </c>
    </row>
    <row r="123" spans="1:8" ht="39.950000000000003" customHeight="1" x14ac:dyDescent="0.2">
      <c r="A123" s="115"/>
      <c r="B123" s="153"/>
      <c r="C123" s="4"/>
      <c r="D123" s="3" t="str">
        <f>IF('Info + taal-langue'!$B$2="Nederlands",'NL+FR'!$A$262,'NL+FR'!$B$262)</f>
        <v>Een dergelijk actieplan bestaat. Het leidt tot acties, waarvan de uitvoering wordt opgevolgd: 0</v>
      </c>
      <c r="E123" s="136"/>
      <c r="F123" s="107">
        <v>0</v>
      </c>
      <c r="G123" s="147"/>
      <c r="H123" s="156"/>
    </row>
    <row r="124" spans="1:8" ht="39.950000000000003" customHeight="1" x14ac:dyDescent="0.2">
      <c r="A124" s="115"/>
      <c r="B124" s="153"/>
      <c r="C124" s="4"/>
      <c r="D124" s="3" t="str">
        <f>IF('Info + taal-langue'!$B$2="Nederlands",'NL+FR'!$A$263,'NL+FR'!$B$263)</f>
        <v>Een dergelijk actieplan werd uitgewerkt maar de uitvoering ervan wordt niet echt opgevolgd: 1</v>
      </c>
      <c r="E124" s="136"/>
      <c r="F124" s="107"/>
      <c r="G124" s="147"/>
      <c r="H124" s="156"/>
    </row>
    <row r="125" spans="1:8" ht="45.95" customHeight="1" x14ac:dyDescent="0.2">
      <c r="A125" s="115"/>
      <c r="B125" s="153"/>
      <c r="C125" s="4"/>
      <c r="D125" s="3" t="str">
        <f>IF('Info + taal-langue'!$B$2="Nederlands",'NL+FR'!$A$264,'NL+FR'!$B$264)</f>
        <v>Er bestaat geen actieplan ter bestrijding van de psychosociale risico’s, hoewel er wel een risicoanalyse op dit vlak werd uitgevoerd: 2</v>
      </c>
      <c r="E125" s="136"/>
      <c r="F125" s="107"/>
      <c r="G125" s="147"/>
      <c r="H125" s="156"/>
    </row>
    <row r="126" spans="1:8" ht="53.1" customHeight="1" thickBot="1" x14ac:dyDescent="0.25">
      <c r="A126" s="116"/>
      <c r="B126" s="154"/>
      <c r="C126" s="6"/>
      <c r="D126" s="3" t="str">
        <f t="array" ref="D126">IF('Info + taal-langue'!$B$2="Nederlands",'NL+FR'!$A$265,'NL+FR'!$B$265)</f>
        <v>Er bestaat geen actieplan ter bestrijding van de psychosociale risico’s in de onderneming en er werd in de loop van de laatste jaren ook geen risicoanalyse op dit vlak uitgevoerd: 3</v>
      </c>
      <c r="E126" s="137"/>
      <c r="F126" s="107"/>
      <c r="G126" s="147"/>
      <c r="H126" s="157"/>
    </row>
    <row r="127" spans="1:8" ht="39.950000000000003" customHeight="1" thickBot="1" x14ac:dyDescent="0.25">
      <c r="D127" s="7" t="str">
        <f>IF('Info + taal-langue'!$B$2="Nederlands",'NL+FR'!$A$59,'NL+FR'!$B$59)</f>
        <v>TOTAALSCORE</v>
      </c>
      <c r="E127" s="31"/>
      <c r="F127" s="8"/>
      <c r="G127" s="59">
        <f>SUM(G4:G126)</f>
        <v>0</v>
      </c>
    </row>
    <row r="128" spans="1:8" ht="39.950000000000003" customHeight="1" thickBot="1" x14ac:dyDescent="0.25"/>
    <row r="129" spans="7:9" ht="40.35" customHeight="1" thickBot="1" x14ac:dyDescent="0.25">
      <c r="G129" s="20" t="str">
        <f>IF('Info + taal-langue'!$B$2="Nederlands",'NL+FR'!$A$266,'NL+FR'!$B$266)</f>
        <v xml:space="preserve">Van 0 tot 19: </v>
      </c>
      <c r="H129" s="21" t="str">
        <f>IF('Info + taal-langue'!$B$2="Nederlands",'NL+FR'!$A$268,'NL+FR'!$B$268)</f>
        <v>Van 20 tot 39:</v>
      </c>
      <c r="I129" s="22" t="str">
        <f>IF('Info + taal-langue'!$B$2="Nederlands",'NL+FR'!$A$270,'NL+FR'!$B$270)</f>
        <v>Van 40 tot 65:</v>
      </c>
    </row>
    <row r="130" spans="7:9" ht="210" customHeight="1" thickBot="1" x14ac:dyDescent="0.25">
      <c r="G130" s="23" t="str">
        <f>IF('Info + taal-langue'!$B$2="Nederlands",'NL+FR'!$A$267,'NL+FR'!$B$267)</f>
        <v>U zit in het groen. Blijf evenwel de evolutie van de indicatoren opvolgen. Indien u 1 of 2 Knipperlichten heeft, besteed hier dan prioritair aandacht aan. Aan het voorkomen van psychosociale risico’s moet er elke dag gewerkt worden. Wij raden u aan om 
volgend jaar deze tabel opnieuw in te vullen.</v>
      </c>
      <c r="H130" s="24" t="str">
        <f>IF('Info + taal-langue'!$B$2="Nederlands",'NL+FR'!$A$269,'NL+FR'!$B$269)</f>
        <v>U zit in het oranje. Wij raden u aan om de “Gids voor de preventie van psychosociale risico’s op het werk” (raadpleegbaar via https://www.werk.belgie.be/nl/publicaties/gids-voor-de-preventie-van-psychosociale-risicos-op-het-werk) te lezen, een grondige risicoanalyse op dit vlak uit te voeren en een actieplan uit te werken. Schenk daarbij vooral aandacht aan de problematische Knipperlichten. 
Vergeet niet deze tabel volgend jaar opnieuw in te vullen!</v>
      </c>
      <c r="I130" s="25" t="str">
        <f>IF('Info + taal-langue'!$B$2="Nederlands",'NL+FR'!$A$271,'NL+FR'!$B$271)</f>
        <v>U zit in het rood. Het is hoog tijd om de “Gids voor de preventie van psychosociale risico’s” (raadpleegbaar via https://www.werk.belgie.be/nl/publicaties/gids-voor-de-preventie-van-psychosociale-risicos-op-het-werk) door te nemen en een grondige analyse uit te voeren op het vlak van de psychosociale risico’s! 
Het is belangrijk hieraan een actieplan te verbinden. Wij raden u aan om u in deze problematiek te laten bijstaan door deskundige personen, zoals een preventieadviseur-psychosociale aspecten, de arbeidsarts of andere deskundigen. U kan gebruik maken van de instrumenten die aangeboden worden op de website van FOD Werkgelegenheid, Arbeid en Sociaal Overleg.
www.werk.belgie.be</v>
      </c>
    </row>
  </sheetData>
  <mergeCells count="120">
    <mergeCell ref="G1:G3"/>
    <mergeCell ref="H1:H3"/>
    <mergeCell ref="A4:A11"/>
    <mergeCell ref="C4:C11"/>
    <mergeCell ref="E4:E11"/>
    <mergeCell ref="G4:G11"/>
    <mergeCell ref="H4:H11"/>
    <mergeCell ref="B5:B11"/>
    <mergeCell ref="F5:F7"/>
    <mergeCell ref="F9:F11"/>
    <mergeCell ref="A12:A23"/>
    <mergeCell ref="B12:B19"/>
    <mergeCell ref="C12:C19"/>
    <mergeCell ref="E12:E23"/>
    <mergeCell ref="A1:A3"/>
    <mergeCell ref="B1:B3"/>
    <mergeCell ref="D1:D3"/>
    <mergeCell ref="A24:A31"/>
    <mergeCell ref="B24:B31"/>
    <mergeCell ref="C24:C31"/>
    <mergeCell ref="E24:E31"/>
    <mergeCell ref="G24:G31"/>
    <mergeCell ref="H24:H31"/>
    <mergeCell ref="F25:F27"/>
    <mergeCell ref="F29:F31"/>
    <mergeCell ref="G12:G23"/>
    <mergeCell ref="H12:H23"/>
    <mergeCell ref="F13:F15"/>
    <mergeCell ref="F17:F19"/>
    <mergeCell ref="B20:B23"/>
    <mergeCell ref="C20:C23"/>
    <mergeCell ref="F21:F23"/>
    <mergeCell ref="A48:A51"/>
    <mergeCell ref="B48:B51"/>
    <mergeCell ref="C48:C51"/>
    <mergeCell ref="E48:E51"/>
    <mergeCell ref="G48:G51"/>
    <mergeCell ref="H48:H51"/>
    <mergeCell ref="F49:F51"/>
    <mergeCell ref="A32:A47"/>
    <mergeCell ref="B32:B47"/>
    <mergeCell ref="C32:C47"/>
    <mergeCell ref="E32:E47"/>
    <mergeCell ref="G32:G47"/>
    <mergeCell ref="H32:H47"/>
    <mergeCell ref="F33:F35"/>
    <mergeCell ref="F37:F39"/>
    <mergeCell ref="F41:F43"/>
    <mergeCell ref="F45:F47"/>
    <mergeCell ref="A57:A65"/>
    <mergeCell ref="B57:B65"/>
    <mergeCell ref="C57:C65"/>
    <mergeCell ref="E57:E65"/>
    <mergeCell ref="G57:G65"/>
    <mergeCell ref="H57:H65"/>
    <mergeCell ref="F58:F61"/>
    <mergeCell ref="F63:F65"/>
    <mergeCell ref="A52:A56"/>
    <mergeCell ref="B52:B56"/>
    <mergeCell ref="C52:C56"/>
    <mergeCell ref="E52:E56"/>
    <mergeCell ref="G52:G56"/>
    <mergeCell ref="H52:H56"/>
    <mergeCell ref="F53:F56"/>
    <mergeCell ref="A76:A83"/>
    <mergeCell ref="B76:B83"/>
    <mergeCell ref="C76:C83"/>
    <mergeCell ref="E76:E83"/>
    <mergeCell ref="G76:G83"/>
    <mergeCell ref="H76:H83"/>
    <mergeCell ref="F77:F79"/>
    <mergeCell ref="F81:F83"/>
    <mergeCell ref="A66:A75"/>
    <mergeCell ref="B66:B75"/>
    <mergeCell ref="C66:C75"/>
    <mergeCell ref="E66:E75"/>
    <mergeCell ref="G66:G75"/>
    <mergeCell ref="H66:H75"/>
    <mergeCell ref="F67:F70"/>
    <mergeCell ref="F72:F75"/>
    <mergeCell ref="A91:A98"/>
    <mergeCell ref="B91:B98"/>
    <mergeCell ref="E91:E98"/>
    <mergeCell ref="G91:G98"/>
    <mergeCell ref="H91:H98"/>
    <mergeCell ref="F92:F94"/>
    <mergeCell ref="F96:F98"/>
    <mergeCell ref="A84:A90"/>
    <mergeCell ref="B84:B90"/>
    <mergeCell ref="E84:E90"/>
    <mergeCell ref="G84:G90"/>
    <mergeCell ref="H84:H90"/>
    <mergeCell ref="F85:F87"/>
    <mergeCell ref="F89:F90"/>
    <mergeCell ref="A105:A111"/>
    <mergeCell ref="B105:B111"/>
    <mergeCell ref="E105:E111"/>
    <mergeCell ref="G105:G111"/>
    <mergeCell ref="H105:H111"/>
    <mergeCell ref="F106:F108"/>
    <mergeCell ref="F110:F111"/>
    <mergeCell ref="A99:A104"/>
    <mergeCell ref="B99:B104"/>
    <mergeCell ref="E99:E104"/>
    <mergeCell ref="G99:G104"/>
    <mergeCell ref="H99:H104"/>
    <mergeCell ref="F100:F104"/>
    <mergeCell ref="A122:A126"/>
    <mergeCell ref="B122:B126"/>
    <mergeCell ref="E122:E126"/>
    <mergeCell ref="G122:G126"/>
    <mergeCell ref="H122:H126"/>
    <mergeCell ref="F123:F126"/>
    <mergeCell ref="A112:A121"/>
    <mergeCell ref="B112:B121"/>
    <mergeCell ref="E112:E121"/>
    <mergeCell ref="G112:G121"/>
    <mergeCell ref="H112:H121"/>
    <mergeCell ref="F113:F117"/>
    <mergeCell ref="F119:F121"/>
  </mergeCells>
  <conditionalFormatting sqref="G127">
    <cfRule type="cellIs" dxfId="101" priority="1" operator="greaterThanOrEqual">
      <formula>40</formula>
    </cfRule>
    <cfRule type="cellIs" dxfId="100" priority="2" operator="between">
      <formula>20</formula>
      <formula>39</formula>
    </cfRule>
    <cfRule type="cellIs" dxfId="99" priority="3" operator="lessThanOrEqual">
      <formula>19</formula>
    </cfRule>
    <cfRule type="cellIs" dxfId="98" priority="4" operator="between">
      <formula>19</formula>
      <formula>40</formula>
    </cfRule>
    <cfRule type="cellIs" dxfId="97" priority="5" operator="greaterThan">
      <formula>39</formula>
    </cfRule>
    <cfRule type="cellIs" dxfId="96" priority="6" operator="lessThan">
      <formula>20</formula>
    </cfRule>
    <cfRule type="colorScale" priority="7">
      <colorScale>
        <cfvo type="num" val="0"/>
        <cfvo type="num" val="65"/>
        <color rgb="FFFF7128"/>
        <color rgb="FFFFEF9C"/>
      </colorScale>
    </cfRule>
    <cfRule type="aboveAverage" dxfId="95" priority="8" aboveAverage="0"/>
    <cfRule type="colorScale" priority="9">
      <colorScale>
        <cfvo type="min"/>
        <cfvo type="percentile" val="50"/>
        <cfvo type="max"/>
        <color rgb="FFF8696B"/>
        <color rgb="FFFFEB84"/>
        <color rgb="FF63BE7B"/>
      </colorScale>
    </cfRule>
  </conditionalFormatting>
  <hyperlinks>
    <hyperlink ref="E4" location="Interpretation!A2" display="Interpretation!A2"/>
    <hyperlink ref="E5" location="Interpretation!A2" display="Interpretation!A2"/>
    <hyperlink ref="E6" location="Interpretation!A2" display="Interpretation!A2"/>
    <hyperlink ref="E7" location="Interpretation!A2" display="Interpretation!A2"/>
    <hyperlink ref="E8" location="Interpretation!A2" display="Interpretation!A2"/>
    <hyperlink ref="E9" location="Interpretation!A2" display="Interpretation!A2"/>
    <hyperlink ref="E10" location="Interpretation!A2" display="Interpretation!A2"/>
    <hyperlink ref="E11" location="Interpretation!A2" display="Interpretation!A2"/>
    <hyperlink ref="E12" location="Interpretation!A3" display="Interpretation!A3"/>
    <hyperlink ref="E13" location="Interpretation!A3" display="Interpretation!A3"/>
    <hyperlink ref="E14" location="Interpretation!A3" display="Interpretation!A3"/>
    <hyperlink ref="E15" location="Interpretation!A3" display="Interpretation!A3"/>
    <hyperlink ref="E16" location="Interpretation!A3" display="Interpretation!A3"/>
    <hyperlink ref="E17" location="Interpretation!A3" display="Interpretation!A3"/>
    <hyperlink ref="E18" location="Interpretation!A3" display="Interpretation!A3"/>
    <hyperlink ref="E19" location="Interpretation!A3" display="Interpretation!A3"/>
    <hyperlink ref="E20" location="Interpretation!A3" display="Interpretation!A3"/>
    <hyperlink ref="E21" location="Interpretation!A3" display="Interpretation!A3"/>
    <hyperlink ref="E22" location="Interpretation!A3" display="Interpretation!A3"/>
    <hyperlink ref="E23" location="Interpretation!A3" display="Interpretation!A3"/>
    <hyperlink ref="E24" location="Interpretation!A5" display="Interpretation!A5"/>
    <hyperlink ref="E25" location="Interpretation!A5" display="Interpretation!A5"/>
    <hyperlink ref="E26" location="Interpretation!A5" display="Interpretation!A5"/>
    <hyperlink ref="E27" location="Interpretation!A5" display="Interpretation!A5"/>
    <hyperlink ref="E28" location="Interpretation!A5" display="Interpretation!A5"/>
    <hyperlink ref="E29" location="Interpretation!A5" display="Interpretation!A5"/>
    <hyperlink ref="E30" location="Interpretation!A5" display="Interpretation!A5"/>
    <hyperlink ref="E31" location="Interpretation!A5" display="Interpretation!A5"/>
    <hyperlink ref="E32" location="Interpretation!A6" display="Interpretation!A6"/>
    <hyperlink ref="E33" location="Interpretation!A6" display="Interpretation!A6"/>
    <hyperlink ref="E34" location="Interpretation!A6" display="Interpretation!A6"/>
    <hyperlink ref="E35" location="Interpretation!A6" display="Interpretation!A6"/>
    <hyperlink ref="E36" location="Interpretation!A6" display="Interpretation!A6"/>
    <hyperlink ref="E37" location="Interpretation!A6" display="Interpretation!A6"/>
    <hyperlink ref="E38" location="Interpretation!A6" display="Interpretation!A6"/>
    <hyperlink ref="E39" location="Interpretation!A6" display="Interpretation!A6"/>
    <hyperlink ref="E40" location="Interpretation!A6" display="Interpretation!A6"/>
    <hyperlink ref="E41" location="Interpretation!A6" display="Interpretation!A6"/>
    <hyperlink ref="E42" location="Interpretation!A6" display="Interpretation!A6"/>
    <hyperlink ref="E43" location="Interpretation!A6" display="Interpretation!A6"/>
    <hyperlink ref="E44" location="Interpretation!A6" display="Interpretation!A6"/>
    <hyperlink ref="E45" location="Interpretation!A6" display="Interpretation!A6"/>
    <hyperlink ref="E46" location="Interpretation!A6" display="Interpretation!A6"/>
    <hyperlink ref="E47" location="Interpretation!A6" display="Interpretation!A6"/>
    <hyperlink ref="E48" location="Interpretation!A8" display="Interpretation!A8"/>
    <hyperlink ref="E49" location="Interpretation!A8" display="Interpretation!A8"/>
    <hyperlink ref="E50" location="Interpretation!A8" display="Interpretation!A8"/>
    <hyperlink ref="E51" location="Interpretation!A8" display="Interpretation!A8"/>
    <hyperlink ref="E52" location="Interpretation!A9" display="Interpretation!A9"/>
    <hyperlink ref="E53" location="Interpretation!A9" display="Interpretation!A9"/>
    <hyperlink ref="E54" location="Interpretation!A9" display="Interpretation!A9"/>
    <hyperlink ref="E55" location="Interpretation!A9" display="Interpretation!A9"/>
    <hyperlink ref="E56" location="Interpretation!A9" display="Interpretation!A9"/>
    <hyperlink ref="E57" location="Interpretation!A10" display="Interpretation!A10"/>
    <hyperlink ref="E58" location="Interpretation!A10" display="Interpretation!A10"/>
    <hyperlink ref="E59" location="Interpretation!A10" display="Interpretation!A10"/>
    <hyperlink ref="E60" location="Interpretation!A10" display="Interpretation!A10"/>
    <hyperlink ref="E61" location="Interpretation!A10" display="Interpretation!A10"/>
    <hyperlink ref="E62" location="Interpretation!A10" display="Interpretation!A10"/>
    <hyperlink ref="E63" location="Interpretation!A10" display="Interpretation!A10"/>
    <hyperlink ref="E64" location="Interpretation!A10" display="Interpretation!A10"/>
    <hyperlink ref="E65" location="Interpretation!A10" display="Interpretation!A10"/>
    <hyperlink ref="E66" location="Interpretation!A12" display="Interpretation!A12"/>
    <hyperlink ref="E67" location="Interpretation!A12" display="Interpretation!A12"/>
    <hyperlink ref="E68" location="Interpretation!A12" display="Interpretation!A12"/>
    <hyperlink ref="E69" location="Interpretation!A12" display="Interpretation!A12"/>
    <hyperlink ref="E70" location="Interpretation!A12" display="Interpretation!A12"/>
    <hyperlink ref="E71" location="Interpretation!A12" display="Interpretation!A12"/>
    <hyperlink ref="E72" location="Interpretation!A12" display="Interpretation!A12"/>
    <hyperlink ref="E73" location="Interpretation!A12" display="Interpretation!A12"/>
    <hyperlink ref="E74" location="Interpretation!A12" display="Interpretation!A12"/>
    <hyperlink ref="E75" location="Interpretation!A12" display="Interpretation!A12"/>
    <hyperlink ref="E76" location="Interpretation!A13" display="Interpretation!A13"/>
    <hyperlink ref="E77" location="Interpretation!A13" display="Interpretation!A13"/>
    <hyperlink ref="E78" location="Interpretation!A13" display="Interpretation!A13"/>
    <hyperlink ref="E79" location="Interpretation!A13" display="Interpretation!A13"/>
    <hyperlink ref="E80" location="Interpretation!A13" display="Interpretation!A13"/>
    <hyperlink ref="E81" location="Interpretation!A13" display="Interpretation!A13"/>
    <hyperlink ref="E82" location="Interpretation!A13" display="Interpretation!A13"/>
    <hyperlink ref="E83" location="Interpretation!A13" display="Interpretation!A13"/>
    <hyperlink ref="E91" location="Interpretation!A16" display="Interpretation!A16"/>
    <hyperlink ref="E92" location="Interpretation!A16" display="Interpretation!A16"/>
    <hyperlink ref="E93" location="Interpretation!A16" display="Interpretation!A16"/>
    <hyperlink ref="E94" location="Interpretation!A16" display="Interpretation!A16"/>
    <hyperlink ref="E95" location="Interpretation!A16" display="Interpretation!A16"/>
    <hyperlink ref="E96" location="Interpretation!A16" display="Interpretation!A16"/>
    <hyperlink ref="E97" location="Interpretation!A16" display="Interpretation!A16"/>
    <hyperlink ref="E98" location="Interpretation!A16" display="Interpretation!A16"/>
    <hyperlink ref="E84" location="Interpretation!A15" display="Interpretation!A15"/>
    <hyperlink ref="E85" location="Interpretation!A15" display="Interpretation!A15"/>
    <hyperlink ref="E86" location="Interpretation!A15" display="Interpretation!A15"/>
    <hyperlink ref="E87" location="Interpretation!A15" display="Interpretation!A15"/>
    <hyperlink ref="E88" location="Interpretation!A15" display="Interpretation!A15"/>
    <hyperlink ref="E89" location="Interpretation!A15" display="Interpretation!A15"/>
    <hyperlink ref="E90" location="Interpretation!A15" display="Interpretation!A15"/>
    <hyperlink ref="E99" location="Interpretation!A18" display="Interpretation!A18"/>
    <hyperlink ref="E100" location="Interpretation!A18" display="Interpretation!A18"/>
    <hyperlink ref="E101" location="Interpretation!A18" display="Interpretation!A18"/>
    <hyperlink ref="E102" location="Interpretation!A18" display="Interpretation!A18"/>
    <hyperlink ref="E103" location="Interpretation!A18" display="Interpretation!A18"/>
    <hyperlink ref="E104" location="Interpretation!A18" display="Interpretation!A18"/>
    <hyperlink ref="E105" location="Interpretation!A19" display="Interpretation!A19"/>
    <hyperlink ref="E106" location="Interpretation!A19" display="Interpretation!A19"/>
    <hyperlink ref="E107" location="Interpretation!A19" display="Interpretation!A19"/>
    <hyperlink ref="E108" location="Interpretation!A19" display="Interpretation!A19"/>
    <hyperlink ref="E109" location="Interpretation!A19" display="Interpretation!A19"/>
    <hyperlink ref="E110" location="Interpretation!A19" display="Interpretation!A19"/>
    <hyperlink ref="E111" location="Interpretation!A19" display="Interpretation!A19"/>
    <hyperlink ref="E112" location="Interpretation!A20" display="Interpretation!A20"/>
    <hyperlink ref="E113" location="Interpretation!A20" display="Interpretation!A20"/>
    <hyperlink ref="E114" location="Interpretation!A20" display="Interpretation!A20"/>
    <hyperlink ref="E115" location="Interpretation!A20" display="Interpretation!A20"/>
    <hyperlink ref="E116" location="Interpretation!A20" display="Interpretation!A20"/>
    <hyperlink ref="E117" location="Interpretation!A20" display="Interpretation!A20"/>
    <hyperlink ref="E118" location="Interpretation!A20" display="Interpretation!A20"/>
    <hyperlink ref="E119" location="Interpretation!A20" display="Interpretation!A20"/>
    <hyperlink ref="E120" location="Interpretation!A20" display="Interpretation!A20"/>
    <hyperlink ref="E121" location="Interpretation!A20" display="Interpretation!A20"/>
    <hyperlink ref="E122" location="Interpretation!A21" display="Interpretation!A21"/>
    <hyperlink ref="E123" location="Interpretation!A21" display="Interpretation!A21"/>
    <hyperlink ref="E124" location="Interpretation!A21" display="Interpretation!A21"/>
    <hyperlink ref="E125" location="Interpretation!A21" display="Interpretation!A21"/>
    <hyperlink ref="E126" location="Interpretation!A21" display="Interpretation!A21"/>
  </hyperlinks>
  <printOptions gridLines="1"/>
  <pageMargins left="0.70866141732283472" right="0.70866141732283472" top="0.74803149606299213" bottom="0.74803149606299213" header="0.31496062992125984" footer="0.31496062992125984"/>
  <pageSetup paperSize="9" scale="36" fitToHeight="0" orientation="landscape" horizontalDpi="300" verticalDpi="300"/>
  <headerFooter>
    <oddFooter>&amp;L&amp;P&amp;C&amp;D&amp;R&amp;F: &amp;A</oddFooter>
  </headerFooter>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9"/>
    <pageSetUpPr fitToPage="1"/>
  </sheetPr>
  <dimension ref="A1:I130"/>
  <sheetViews>
    <sheetView showGridLines="0" topLeftCell="A3" workbookViewId="0">
      <pane xSplit="1" topLeftCell="B1" activePane="topRight" state="frozen"/>
      <selection pane="topRight" activeCell="C3" sqref="C3"/>
    </sheetView>
  </sheetViews>
  <sheetFormatPr defaultColWidth="8.85546875" defaultRowHeight="39.950000000000003" customHeight="1" x14ac:dyDescent="0.2"/>
  <cols>
    <col min="1" max="1" width="20.85546875" style="2" customWidth="1"/>
    <col min="2" max="3" width="21.28515625" style="1" customWidth="1"/>
    <col min="4" max="4" width="75.7109375" style="1" customWidth="1"/>
    <col min="5" max="5" width="30.42578125" style="1" customWidth="1"/>
    <col min="6" max="6" width="14.140625" style="1" customWidth="1"/>
    <col min="7" max="7" width="40.85546875" style="1" customWidth="1"/>
    <col min="8" max="8" width="79.140625" style="1" customWidth="1"/>
    <col min="9" max="9" width="58.85546875" style="1" customWidth="1"/>
    <col min="10" max="16384" width="8.85546875" style="1"/>
  </cols>
  <sheetData>
    <row r="1" spans="1:8" ht="15" customHeight="1" x14ac:dyDescent="0.2">
      <c r="A1" s="138" t="str">
        <f>IF('Info + taal-langue'!$B$2="Nederlands",'NL+FR'!$A$5,'NL+FR'!$B$5)</f>
        <v>Knipperlicht</v>
      </c>
      <c r="B1" s="138" t="str">
        <f>IF('Info + taal-langue'!$B$2="Nederlands",'NL+FR'!$A$115,'NL+FR'!$B$115)</f>
        <v>Cijfermatige gegevens</v>
      </c>
      <c r="C1" s="64"/>
      <c r="D1" s="138" t="str">
        <f>IF('Info + taal-langue'!$B$2="Nederlands",'NL+FR'!$A$7,'NL+FR'!$B$7)</f>
        <v>Evaluatie</v>
      </c>
      <c r="E1" s="89"/>
      <c r="F1" s="64"/>
      <c r="G1" s="138" t="str">
        <f>IF('Info + taal-langue'!$B$2="Nederlands",'NL+FR'!$A$128,'NL+FR'!$B$128)</f>
        <v>Score knipperlicht</v>
      </c>
      <c r="H1" s="138" t="str">
        <f>IF('Info + taal-langue'!$B$2="Nederlands",'NL+FR'!$A$62,'NL+FR'!$B$62)</f>
        <v>Bespreking thema</v>
      </c>
    </row>
    <row r="2" spans="1:8" ht="15" customHeight="1" x14ac:dyDescent="0.2">
      <c r="A2" s="139"/>
      <c r="B2" s="139"/>
      <c r="C2" s="65" t="str">
        <f>IF('Info + taal-langue'!$B$2="Nederlands",'NL+FR'!$A$126,'NL+FR'!$B$126)</f>
        <v>Aantal</v>
      </c>
      <c r="D2" s="139"/>
      <c r="E2" s="90"/>
      <c r="F2" s="65" t="str">
        <f>IF('Info + taal-langue'!$B$2="Nederlands",'NL+FR'!$A$127,'NL+FR'!$B$127)</f>
        <v>Subscore</v>
      </c>
      <c r="G2" s="139"/>
      <c r="H2" s="139"/>
    </row>
    <row r="3" spans="1:8" ht="15" customHeight="1" thickBot="1" x14ac:dyDescent="0.25">
      <c r="A3" s="140"/>
      <c r="B3" s="140"/>
      <c r="C3" s="66"/>
      <c r="D3" s="140"/>
      <c r="E3" s="91"/>
      <c r="F3" s="66"/>
      <c r="G3" s="140"/>
      <c r="H3" s="140"/>
    </row>
    <row r="4" spans="1:8" s="62" customFormat="1" ht="45" customHeight="1" x14ac:dyDescent="0.25">
      <c r="A4" s="115" t="str">
        <f>IF('Info + taal-langue'!$B$2="Nederlands",'NL+FR'!$A$103,'NL+FR'!$B$103)</f>
        <v>1. Arbeidsongevallen</v>
      </c>
      <c r="B4" s="63" t="str">
        <f>IF('Info + taal-langue'!$B$2="Nederlands",'NL+FR'!$A$113,'NL+FR'!$B$113)</f>
        <v>Frequentiegraad</v>
      </c>
      <c r="C4" s="141">
        <f>'Data collection'!F2</f>
        <v>0</v>
      </c>
      <c r="D4" s="61" t="str">
        <f>IF('Info + taal-langue'!$B$2="Nederlands",'NL+FR'!$A$143,'NL+FR'!$B$143)</f>
        <v>Hoe beoordeelt u de frequentiegraad van de arbeidsongevallen, gegeven de kenmerken van uw onderneming of afdeling / dienst / departement, de sector waarin u actief bent en haar omvang?</v>
      </c>
      <c r="E4" s="135" t="str">
        <f>IF('Info + taal-langue'!$B$2="Nederlands",'NL+FR'!$A$281,'NL+FR'!$B$281)</f>
        <v>Meer informatie</v>
      </c>
      <c r="F4" s="26"/>
      <c r="G4" s="143">
        <f>SUM(F5+F9)</f>
        <v>0</v>
      </c>
      <c r="H4" s="155" t="str">
        <f>UPPER(IF('Info + taal-langue'!$B$2="Nederlands",'NL+FR'!$A$103,'NL+FR'!$B$103))</f>
        <v>1. ARBEIDSONGEVALLEN</v>
      </c>
    </row>
    <row r="5" spans="1:8" ht="39.950000000000003" customHeight="1" x14ac:dyDescent="0.2">
      <c r="A5" s="115"/>
      <c r="B5" s="112" t="str">
        <f>IF('Info + taal-langue'!$B$2="Nederlands",'NL+FR'!$A$114,'NL+FR'!$B$114)</f>
        <v>(Aantal arbeidsongevallen x 1.000.000) / Totaal aantal uren gepresteerd in de loop van het beschouwde jaar</v>
      </c>
      <c r="C5" s="141"/>
      <c r="D5" s="3" t="str">
        <f>IF('Info + taal-langue'!$B$2="Nederlands",'NL+FR'!$A$144,'NL+FR'!$B$144)</f>
        <v>Wij vinden de frequentiegraad gunstig: 0</v>
      </c>
      <c r="E5" s="136"/>
      <c r="F5" s="107">
        <v>0</v>
      </c>
      <c r="G5" s="143"/>
      <c r="H5" s="156"/>
    </row>
    <row r="6" spans="1:8" ht="39.950000000000003" customHeight="1" x14ac:dyDescent="0.2">
      <c r="A6" s="115"/>
      <c r="B6" s="112"/>
      <c r="C6" s="141"/>
      <c r="D6" s="3" t="str">
        <f>IF('Info + taal-langue'!$B$2="Nederlands",'NL+FR'!$A$145,'NL+FR'!$B$145)</f>
        <v>Wij beschouwen de frequentiegraad als normaal/aanvaardbaar: 1</v>
      </c>
      <c r="E6" s="136"/>
      <c r="F6" s="107"/>
      <c r="G6" s="143"/>
      <c r="H6" s="156"/>
    </row>
    <row r="7" spans="1:8" ht="39.950000000000003" customHeight="1" x14ac:dyDescent="0.2">
      <c r="A7" s="115"/>
      <c r="B7" s="112"/>
      <c r="C7" s="141"/>
      <c r="D7" s="3" t="str">
        <f>IF('Info + taal-langue'!$B$2="Nederlands",'NL+FR'!$A$146,'NL+FR'!$B$146)</f>
        <v>Wij vinden de frequentiegraad ongunstig: 2</v>
      </c>
      <c r="E7" s="136"/>
      <c r="F7" s="107"/>
      <c r="G7" s="143"/>
      <c r="H7" s="156"/>
    </row>
    <row r="8" spans="1:8" ht="39.950000000000003" customHeight="1" x14ac:dyDescent="0.2">
      <c r="A8" s="115"/>
      <c r="B8" s="112"/>
      <c r="C8" s="141"/>
      <c r="D8" s="4" t="str">
        <f>IF('Info + taal-langue'!$B$2="Nederlands",'NL+FR'!$A$147,'NL+FR'!$B$147)</f>
        <v>Hoe is het gesteld met de evolutie van uw frequentiegraad in de loop van de voorbije jaren?</v>
      </c>
      <c r="E8" s="136"/>
      <c r="F8" s="27"/>
      <c r="G8" s="143"/>
      <c r="H8" s="156"/>
    </row>
    <row r="9" spans="1:8" ht="39.950000000000003" customHeight="1" x14ac:dyDescent="0.2">
      <c r="A9" s="115"/>
      <c r="B9" s="112"/>
      <c r="C9" s="141"/>
      <c r="D9" s="3" t="str">
        <f>IF('Info + taal-langue'!$B$2="Nederlands",'NL+FR'!$A$148,'NL+FR'!$B$148)</f>
        <v>De frequentiegraad is erg laag of vertoont een eerder dalende trend: 0</v>
      </c>
      <c r="E9" s="136"/>
      <c r="F9" s="107">
        <v>0</v>
      </c>
      <c r="G9" s="143"/>
      <c r="H9" s="156"/>
    </row>
    <row r="10" spans="1:8" ht="39.950000000000003" customHeight="1" x14ac:dyDescent="0.2">
      <c r="A10" s="115"/>
      <c r="B10" s="112"/>
      <c r="C10" s="141"/>
      <c r="D10" s="3" t="str">
        <f>IF('Info + taal-langue'!$B$2="Nederlands",'NL+FR'!$A$149,'NL+FR'!$B$149)</f>
        <v>De frequentiegraad is ongeveer constant gebleven: 1</v>
      </c>
      <c r="E10" s="136"/>
      <c r="F10" s="107"/>
      <c r="G10" s="143"/>
      <c r="H10" s="156"/>
    </row>
    <row r="11" spans="1:8" ht="39.950000000000003" customHeight="1" thickBot="1" x14ac:dyDescent="0.25">
      <c r="A11" s="116"/>
      <c r="B11" s="113"/>
      <c r="C11" s="142"/>
      <c r="D11" s="5" t="str">
        <f>IF('Info + taal-langue'!$B$2="Nederlands",'NL+FR'!$A$150,'NL+FR'!$B$150)</f>
        <v>De frequentiegraad vertoont een eerder stijgende trend: 2</v>
      </c>
      <c r="E11" s="137"/>
      <c r="F11" s="108"/>
      <c r="G11" s="144"/>
      <c r="H11" s="157"/>
    </row>
    <row r="12" spans="1:8" ht="39.950000000000003" customHeight="1" x14ac:dyDescent="0.2">
      <c r="A12" s="119" t="str">
        <f>IF('Info + taal-langue'!$B$2="Nederlands",'NL+FR'!$A$104,'NL+FR'!$B$104)</f>
        <v>2. Absenteïsme wegens ziekte</v>
      </c>
      <c r="B12" s="119" t="str">
        <f>IF('Info + taal-langue'!$B$2="Nederlands",'NL+FR'!$A$116,'NL+FR'!$B$116)</f>
        <v>Absenteïsmecijfer</v>
      </c>
      <c r="C12" s="145">
        <f>'Data collection'!F6</f>
        <v>0</v>
      </c>
      <c r="D12" s="4" t="str">
        <f>IF('Info + taal-langue'!$B$2="Nederlands",'NL+FR'!$A$151,'NL+FR'!$B$151)</f>
        <v>Hoe beoordeelt u het absenteïsme wegens ziekte, gegeven de kenmerken van uw onderneming of afdeling / dienst / departement, de sector waarin u actief bent en haar omvang?</v>
      </c>
      <c r="E12" s="135" t="str">
        <f>IF('Info + taal-langue'!$B$2="Nederlands",'NL+FR'!$A$281,'NL+FR'!$B$281)</f>
        <v>Meer informatie</v>
      </c>
      <c r="F12" s="28"/>
      <c r="G12" s="146">
        <f>SUM(F13+F17+F21)</f>
        <v>0</v>
      </c>
      <c r="H12" s="155" t="str">
        <f>UPPER(IF('Info + taal-langue'!$B$2="Nederlands",'NL+FR'!$A$129,'NL+FR'!$B$129))</f>
        <v>2. ABSENTEÏSME</v>
      </c>
    </row>
    <row r="13" spans="1:8" ht="39.950000000000003" customHeight="1" x14ac:dyDescent="0.2">
      <c r="A13" s="115"/>
      <c r="B13" s="115"/>
      <c r="C13" s="141"/>
      <c r="D13" s="3" t="str">
        <f>IF('Info + taal-langue'!$B$2="Nederlands",'NL+FR'!$A$152,'NL+FR'!$B$152)</f>
        <v>Wij vinden het niveau gunstig: 0</v>
      </c>
      <c r="E13" s="136"/>
      <c r="F13" s="107">
        <v>0</v>
      </c>
      <c r="G13" s="147"/>
      <c r="H13" s="156"/>
    </row>
    <row r="14" spans="1:8" ht="39.950000000000003" customHeight="1" x14ac:dyDescent="0.2">
      <c r="A14" s="115"/>
      <c r="B14" s="115"/>
      <c r="C14" s="141"/>
      <c r="D14" s="3" t="str">
        <f>IF('Info + taal-langue'!$B$2="Nederlands",'NL+FR'!$A$153,'NL+FR'!$B$153)</f>
        <v>Wij beschouwen het niveau als normaal/aanvaardbaar: 1</v>
      </c>
      <c r="E14" s="136"/>
      <c r="F14" s="107"/>
      <c r="G14" s="147"/>
      <c r="H14" s="156"/>
    </row>
    <row r="15" spans="1:8" ht="39.950000000000003" customHeight="1" x14ac:dyDescent="0.2">
      <c r="A15" s="115"/>
      <c r="B15" s="115"/>
      <c r="C15" s="141"/>
      <c r="D15" s="3" t="str">
        <f>IF('Info + taal-langue'!$B$2="Nederlands",'NL+FR'!$A$154,'NL+FR'!$B$154)</f>
        <v>Wij vinden het niveau ongunstig: 2</v>
      </c>
      <c r="E15" s="136"/>
      <c r="F15" s="107"/>
      <c r="G15" s="147"/>
      <c r="H15" s="156"/>
    </row>
    <row r="16" spans="1:8" ht="39.950000000000003" customHeight="1" x14ac:dyDescent="0.2">
      <c r="A16" s="115"/>
      <c r="B16" s="115"/>
      <c r="C16" s="141"/>
      <c r="D16" s="4" t="str">
        <f>IF('Info + taal-langue'!$B$2="Nederlands",'NL+FR'!$A$155,'NL+FR'!$B$155)</f>
        <v>Hoe is het gesteld met de evolutie van het absenteïsme wegens ziekte in de loop van de voorbije jaren?</v>
      </c>
      <c r="E16" s="136"/>
      <c r="F16" s="27"/>
      <c r="G16" s="147"/>
      <c r="H16" s="156"/>
    </row>
    <row r="17" spans="1:8" ht="39.950000000000003" customHeight="1" x14ac:dyDescent="0.2">
      <c r="A17" s="115"/>
      <c r="B17" s="115"/>
      <c r="C17" s="141"/>
      <c r="D17" s="3" t="str">
        <f>IF('Info + taal-langue'!$B$2="Nederlands",'NL+FR'!$A$156,'NL+FR'!$B$156)</f>
        <v>Het niveau is erg laag of vertoont een eerder dalende trend: 0</v>
      </c>
      <c r="E17" s="136"/>
      <c r="F17" s="107">
        <v>0</v>
      </c>
      <c r="G17" s="147"/>
      <c r="H17" s="156"/>
    </row>
    <row r="18" spans="1:8" ht="39.950000000000003" customHeight="1" x14ac:dyDescent="0.2">
      <c r="A18" s="115"/>
      <c r="B18" s="115"/>
      <c r="C18" s="141"/>
      <c r="D18" s="3" t="str">
        <f>IF('Info + taal-langue'!$B$2="Nederlands",'NL+FR'!$A$157,'NL+FR'!$B$157)</f>
        <v>Het niveau is ongeveer constant gebleven: 1</v>
      </c>
      <c r="E18" s="136"/>
      <c r="F18" s="107"/>
      <c r="G18" s="147"/>
      <c r="H18" s="156"/>
    </row>
    <row r="19" spans="1:8" ht="39.950000000000003" customHeight="1" thickBot="1" x14ac:dyDescent="0.25">
      <c r="A19" s="115"/>
      <c r="B19" s="115"/>
      <c r="C19" s="141"/>
      <c r="D19" s="55" t="str">
        <f>IF('Info + taal-langue'!$B$2="Nederlands",'NL+FR'!$A$158,'NL+FR'!$B$158)</f>
        <v>Het niveau vertoont een eerder stijgende trend: 2</v>
      </c>
      <c r="E19" s="136"/>
      <c r="F19" s="107"/>
      <c r="G19" s="147"/>
      <c r="H19" s="156"/>
    </row>
    <row r="20" spans="1:8" ht="39.950000000000003" customHeight="1" x14ac:dyDescent="0.2">
      <c r="A20" s="115"/>
      <c r="B20" s="119" t="str">
        <f>IF('Info + taal-langue'!$B$2="Nederlands",'NL+FR'!$A$117,'NL+FR'!$B$117)</f>
        <v>Aantal personen dat afwezig is geweest om redenen van burn-out</v>
      </c>
      <c r="C20" s="145">
        <f>'Data collection'!F8</f>
        <v>0</v>
      </c>
      <c r="D20" s="4" t="str">
        <f>IF('Info + taal-langue'!$B$2="Nederlands",'NL+FR'!$A$159,'NL+FR'!$B$159)</f>
        <v>Hoeveel werknemers werden getroffen door een burn-out ?</v>
      </c>
      <c r="E20" s="136"/>
      <c r="F20" s="27"/>
      <c r="G20" s="147"/>
      <c r="H20" s="156"/>
    </row>
    <row r="21" spans="1:8" ht="39.950000000000003" customHeight="1" x14ac:dyDescent="0.2">
      <c r="A21" s="115"/>
      <c r="B21" s="115"/>
      <c r="C21" s="141"/>
      <c r="D21" s="3" t="str">
        <f>IF('Info + taal-langue'!$B$2="Nederlands",'NL+FR'!$A$160,'NL+FR'!$B$160)</f>
        <v>Voor zover wij weten is geen enkele werknemer ziek geworden om reden van burn-out: 0</v>
      </c>
      <c r="E21" s="136"/>
      <c r="F21" s="107">
        <v>0</v>
      </c>
      <c r="G21" s="147"/>
      <c r="H21" s="156"/>
    </row>
    <row r="22" spans="1:8" ht="39.950000000000003" customHeight="1" x14ac:dyDescent="0.2">
      <c r="A22" s="115"/>
      <c r="B22" s="115"/>
      <c r="C22" s="141"/>
      <c r="D22" s="3" t="str">
        <f>IF('Info + taal-langue'!$B$2="Nederlands",'NL+FR'!$A$161,'NL+FR'!$B$161)</f>
        <v>Voor zover wij weten zijn er erg weinig werknemers ziek geworden om reden van burn-out: 1</v>
      </c>
      <c r="E22" s="136"/>
      <c r="F22" s="107"/>
      <c r="G22" s="147"/>
      <c r="H22" s="156"/>
    </row>
    <row r="23" spans="1:8" ht="48.95" customHeight="1" thickBot="1" x14ac:dyDescent="0.25">
      <c r="A23" s="115"/>
      <c r="B23" s="115"/>
      <c r="C23" s="141"/>
      <c r="D23" s="55" t="str">
        <f>IF('Info + taal-langue'!$B$2="Nederlands",'NL+FR'!$A$162,'NL+FR'!$B$162)</f>
        <v>Voor zover wij weten zijn er meerdere werknemers ziek geworden om reden van burn-out: 2</v>
      </c>
      <c r="E23" s="136"/>
      <c r="F23" s="108"/>
      <c r="G23" s="147"/>
      <c r="H23" s="156"/>
    </row>
    <row r="24" spans="1:8" ht="57" customHeight="1" x14ac:dyDescent="0.2">
      <c r="A24" s="119" t="str">
        <f>IF('Info + taal-langue'!$B$2="Nederlands",'NL+FR'!$A$105,'NL+FR'!$B$105)</f>
        <v>3. Personeelsverloop (turnover)</v>
      </c>
      <c r="B24" s="119" t="str">
        <f>IF('Info + taal-langue'!$B$2="Nederlands",'NL+FR'!$A$118,'NL+FR'!$B$118)</f>
        <v>Verlooppercentage</v>
      </c>
      <c r="C24" s="145">
        <f>'Data collection'!F10</f>
        <v>0</v>
      </c>
      <c r="D24" s="4" t="str">
        <f>IF('Info + taal-langue'!$B$2="Nederlands",'NL+FR'!$A$163,'NL+FR'!$B$163)</f>
        <v>Hoe beoordeelt u het verlooppercentage, gegeven de kenmerken van uw onderneming of afdeling / dienst / departement, de sector waarin u actief bent en haar omvang?</v>
      </c>
      <c r="E24" s="135" t="str">
        <f>IF('Info + taal-langue'!$B$2="Nederlands",'NL+FR'!$A$281,'NL+FR'!$B$281)</f>
        <v>Meer informatie</v>
      </c>
      <c r="F24" s="28"/>
      <c r="G24" s="146">
        <f>SUM(F25+F29)</f>
        <v>0</v>
      </c>
      <c r="H24" s="155" t="str">
        <f>UPPER(IF('Info + taal-langue'!$B$2="Nederlands",'NL+FR'!$A$118,'NL+FR'!$B$118))</f>
        <v>VERLOOPPERCENTAGE</v>
      </c>
    </row>
    <row r="25" spans="1:8" ht="39.950000000000003" customHeight="1" x14ac:dyDescent="0.2">
      <c r="A25" s="115"/>
      <c r="B25" s="115"/>
      <c r="C25" s="141"/>
      <c r="D25" s="3" t="str">
        <f>IF('Info + taal-langue'!$B$2="Nederlands",'NL+FR'!$A$164,'NL+FR'!$B$164)</f>
        <v>Wij vinden het verlooppercentage gunstig: 0</v>
      </c>
      <c r="E25" s="136"/>
      <c r="F25" s="107">
        <v>0</v>
      </c>
      <c r="G25" s="147"/>
      <c r="H25" s="156"/>
    </row>
    <row r="26" spans="1:8" ht="39.950000000000003" customHeight="1" x14ac:dyDescent="0.2">
      <c r="A26" s="115"/>
      <c r="B26" s="115"/>
      <c r="C26" s="141"/>
      <c r="D26" s="3" t="str">
        <f>IF('Info + taal-langue'!$B$2="Nederlands",'NL+FR'!$A$165,'NL+FR'!$B$165)</f>
        <v>Wij beschouwen het verlooppercentage als normaal/aanvaardbaar: 1</v>
      </c>
      <c r="E26" s="136"/>
      <c r="F26" s="107"/>
      <c r="G26" s="147"/>
      <c r="H26" s="156"/>
    </row>
    <row r="27" spans="1:8" ht="42.95" customHeight="1" x14ac:dyDescent="0.2">
      <c r="A27" s="115"/>
      <c r="B27" s="115"/>
      <c r="C27" s="141"/>
      <c r="D27" s="3" t="str">
        <f>IF('Info + taal-langue'!$B$2="Nederlands",'NL+FR'!$A$166,'NL+FR'!$B$166)</f>
        <v>Wij vinden het verlooppercentage ongunstig: 2</v>
      </c>
      <c r="E27" s="136"/>
      <c r="F27" s="107"/>
      <c r="G27" s="147"/>
      <c r="H27" s="156"/>
    </row>
    <row r="28" spans="1:8" ht="39.950000000000003" customHeight="1" x14ac:dyDescent="0.2">
      <c r="A28" s="115"/>
      <c r="B28" s="115"/>
      <c r="C28" s="141"/>
      <c r="D28" s="4" t="str">
        <f>IF('Info + taal-langue'!$B$2="Nederlands",'NL+FR'!$A$167,'NL+FR'!$B$167)</f>
        <v>Hoe is het gesteld met de evolutie van het personeelsverloop in de loop van de voorbije jaren?</v>
      </c>
      <c r="E28" s="136"/>
      <c r="F28" s="27"/>
      <c r="G28" s="147"/>
      <c r="H28" s="156"/>
    </row>
    <row r="29" spans="1:8" ht="39.950000000000003" customHeight="1" x14ac:dyDescent="0.2">
      <c r="A29" s="115"/>
      <c r="B29" s="115"/>
      <c r="C29" s="141"/>
      <c r="D29" s="3" t="str">
        <f>IF('Info + taal-langue'!$B$2="Nederlands",'NL+FR'!$A$168,'NL+FR'!$B$168)</f>
        <v>Het verlooppercentage is erg laag of vertoont een eerder dalende trend: 0</v>
      </c>
      <c r="E29" s="136"/>
      <c r="F29" s="107">
        <v>0</v>
      </c>
      <c r="G29" s="147"/>
      <c r="H29" s="156"/>
    </row>
    <row r="30" spans="1:8" ht="39.950000000000003" customHeight="1" x14ac:dyDescent="0.2">
      <c r="A30" s="115"/>
      <c r="B30" s="115"/>
      <c r="C30" s="141"/>
      <c r="D30" s="3" t="str">
        <f>IF('Info + taal-langue'!$B$2="Nederlands",'NL+FR'!$A$169,'NL+FR'!$B$169)</f>
        <v>Het verlooppercentage is ongeveer constant gebleven: 1</v>
      </c>
      <c r="E30" s="136"/>
      <c r="F30" s="107"/>
      <c r="G30" s="147"/>
      <c r="H30" s="156"/>
    </row>
    <row r="31" spans="1:8" ht="39.950000000000003" customHeight="1" thickBot="1" x14ac:dyDescent="0.25">
      <c r="A31" s="116"/>
      <c r="B31" s="116"/>
      <c r="C31" s="142"/>
      <c r="D31" s="5" t="str">
        <f>IF('Info + taal-langue'!$B$2="Nederlands",'NL+FR'!$A$170,'NL+FR'!$B$170)</f>
        <v>Het verlooppercentage vertoont een eerder stijgende trend: 2</v>
      </c>
      <c r="E31" s="137"/>
      <c r="F31" s="108"/>
      <c r="G31" s="148"/>
      <c r="H31" s="157"/>
    </row>
    <row r="32" spans="1:8" ht="60" customHeight="1" x14ac:dyDescent="0.2">
      <c r="A32" s="119" t="str">
        <f>IF('Info + taal-langue'!$B$2="Nederlands",'NL+FR'!$A$106,'NL+FR'!$B$106)</f>
        <v>4. Verzoeken tot formele of informele psychosociale interventies</v>
      </c>
      <c r="B32" s="119" t="str">
        <f>IF('Info + taal-langue'!$B$2="Nederlands",'NL+FR'!$A$119,'NL+FR'!$B$119)</f>
        <v>Totaal aantal verzoeken tot (informele of formele) psychosociale interventies gericht aan de vertrouwenspersoon of de 
(interne of externe) preventieadviseur psychosociale aspecten</v>
      </c>
      <c r="C32" s="145">
        <f>'Data collection'!F13</f>
        <v>0</v>
      </c>
      <c r="D32" s="4" t="str">
        <f>IF('Info + taal-langue'!$B$2="Nederlands",'NL+FR'!$A$171,'NL+FR'!$B$171)</f>
        <v>Hoe beoordeelt u het aantal verzoeken tot interventie, geformuleerd door de werknemers van uw onderneming of afdeling / dienst / departement, gegeven de sector waarin u actief bent, de samenstelling van uw personeelsbestand en de arbeidsomstandigheden?</v>
      </c>
      <c r="E32" s="135" t="str">
        <f>IF('Info + taal-langue'!$B$2="Nederlands",'NL+FR'!$A$281,'NL+FR'!$B$281)</f>
        <v>Meer informatie</v>
      </c>
      <c r="F32" s="28"/>
      <c r="G32" s="146">
        <f>SUM(F33+F37+F41+F45)</f>
        <v>0</v>
      </c>
      <c r="H32" s="155" t="str">
        <f>UPPER(IF('Info + taal-langue'!$B$2="Nederlands",'NL+FR'!$A$69,'NL+FR'!$B$69))</f>
        <v>4. PSYCHOSOCIALE VERZOEKEN</v>
      </c>
    </row>
    <row r="33" spans="1:8" ht="39.950000000000003" customHeight="1" x14ac:dyDescent="0.2">
      <c r="A33" s="115"/>
      <c r="B33" s="115"/>
      <c r="C33" s="141"/>
      <c r="D33" s="3" t="str">
        <f>IF('Info + taal-langue'!$B$2="Nederlands",'NL+FR'!$A$172,'NL+FR'!$B$172)</f>
        <v>Wij vinden het aantal gunstig: 0</v>
      </c>
      <c r="E33" s="136"/>
      <c r="F33" s="107">
        <v>0</v>
      </c>
      <c r="G33" s="147"/>
      <c r="H33" s="158"/>
    </row>
    <row r="34" spans="1:8" ht="39.950000000000003" customHeight="1" x14ac:dyDescent="0.2">
      <c r="A34" s="115"/>
      <c r="B34" s="115"/>
      <c r="C34" s="141"/>
      <c r="D34" s="3" t="str">
        <f>IF('Info + taal-langue'!$B$2="Nederlands",'NL+FR'!$A$173,'NL+FR'!$B$173)</f>
        <v>Wij beschouwen het aantal als normaal/aanvaardbaar: 1</v>
      </c>
      <c r="E34" s="136"/>
      <c r="F34" s="107"/>
      <c r="G34" s="147"/>
      <c r="H34" s="158"/>
    </row>
    <row r="35" spans="1:8" ht="39.950000000000003" customHeight="1" x14ac:dyDescent="0.2">
      <c r="A35" s="115"/>
      <c r="B35" s="115"/>
      <c r="C35" s="141"/>
      <c r="D35" s="3" t="str">
        <f>IF('Info + taal-langue'!$B$2="Nederlands",'NL+FR'!$A$174,'NL+FR'!$B$174)</f>
        <v>Wij vinden het aantal ongunstig: 2</v>
      </c>
      <c r="E35" s="136"/>
      <c r="F35" s="107"/>
      <c r="G35" s="147"/>
      <c r="H35" s="158"/>
    </row>
    <row r="36" spans="1:8" ht="39.950000000000003" customHeight="1" x14ac:dyDescent="0.2">
      <c r="A36" s="115"/>
      <c r="B36" s="115"/>
      <c r="C36" s="141"/>
      <c r="D36" s="4" t="str">
        <f>IF('Info + taal-langue'!$B$2="Nederlands",'NL+FR'!$A$175,'NL+FR'!$B$175)</f>
        <v>Hoe is het gesteld met de evolutie van het aantal verzoeken tot interventies in de loop van de voorbije jaren?</v>
      </c>
      <c r="E36" s="136"/>
      <c r="F36" s="27"/>
      <c r="G36" s="147"/>
      <c r="H36" s="158"/>
    </row>
    <row r="37" spans="1:8" ht="39.950000000000003" customHeight="1" x14ac:dyDescent="0.2">
      <c r="A37" s="115"/>
      <c r="B37" s="115"/>
      <c r="C37" s="141"/>
      <c r="D37" s="3" t="str">
        <f>IF('Info + taal-langue'!$B$2="Nederlands",'NL+FR'!$A$176,'NL+FR'!$B$176)</f>
        <v>Het aantal is erg laag of vertoont een eerder dalende trend: 0</v>
      </c>
      <c r="E37" s="136"/>
      <c r="F37" s="107">
        <v>0</v>
      </c>
      <c r="G37" s="147"/>
      <c r="H37" s="158"/>
    </row>
    <row r="38" spans="1:8" ht="39.950000000000003" customHeight="1" x14ac:dyDescent="0.2">
      <c r="A38" s="115"/>
      <c r="B38" s="115"/>
      <c r="C38" s="141"/>
      <c r="D38" s="3" t="str">
        <f>IF('Info + taal-langue'!$B$2="Nederlands",'NL+FR'!$A$177,'NL+FR'!$B$177)</f>
        <v>Het aantal blijft ongeveer constant: 1</v>
      </c>
      <c r="E38" s="136"/>
      <c r="F38" s="107"/>
      <c r="G38" s="147"/>
      <c r="H38" s="158"/>
    </row>
    <row r="39" spans="1:8" ht="39.950000000000003" customHeight="1" x14ac:dyDescent="0.2">
      <c r="A39" s="115"/>
      <c r="B39" s="115"/>
      <c r="C39" s="141"/>
      <c r="D39" s="3" t="str">
        <f>IF('Info + taal-langue'!$B$2="Nederlands",'NL+FR'!$A$178,'NL+FR'!$B$178)</f>
        <v>Het aantal vertoont een eerder stijgende trend: 2</v>
      </c>
      <c r="E39" s="136"/>
      <c r="F39" s="107"/>
      <c r="G39" s="147"/>
      <c r="H39" s="158"/>
    </row>
    <row r="40" spans="1:8" ht="56.1" customHeight="1" x14ac:dyDescent="0.2">
      <c r="A40" s="115"/>
      <c r="B40" s="115"/>
      <c r="C40" s="141"/>
      <c r="D40" s="4" t="str">
        <f>IF('Info + taal-langue'!$B$2="Nederlands",'NL+FR'!$A$179,'NL+FR'!$B$179)</f>
        <v>Bestaat er binnen de onderneming een beleid omtrent psychosociale risico's op het werk?</v>
      </c>
      <c r="E40" s="136"/>
      <c r="F40" s="27"/>
      <c r="G40" s="147"/>
      <c r="H40" s="158"/>
    </row>
    <row r="41" spans="1:8" ht="39.950000000000003" customHeight="1" x14ac:dyDescent="0.2">
      <c r="A41" s="115"/>
      <c r="B41" s="115"/>
      <c r="C41" s="141"/>
      <c r="D41" s="3" t="str">
        <f>IF('Info + taal-langue'!$B$2="Nederlands",'NL+FR'!$A$180,'NL+FR'!$B$180)</f>
        <v>Er bestaat zo’n beleid, waaraan concrete acties gekoppeld zijn: 0</v>
      </c>
      <c r="E41" s="136"/>
      <c r="F41" s="107">
        <v>0</v>
      </c>
      <c r="G41" s="147"/>
      <c r="H41" s="158"/>
    </row>
    <row r="42" spans="1:8" ht="39.950000000000003" customHeight="1" x14ac:dyDescent="0.2">
      <c r="A42" s="115"/>
      <c r="B42" s="115"/>
      <c r="C42" s="141"/>
      <c r="D42" s="3" t="str">
        <f>IF('Info + taal-langue'!$B$2="Nederlands",'NL+FR'!$A$181,'NL+FR'!$B$181)</f>
        <v>Er bestaat zo’n beleid, doch deze blijft dode letter: 1</v>
      </c>
      <c r="E42" s="136"/>
      <c r="F42" s="107"/>
      <c r="G42" s="147"/>
      <c r="H42" s="158"/>
    </row>
    <row r="43" spans="1:8" ht="39.950000000000003" customHeight="1" x14ac:dyDescent="0.2">
      <c r="A43" s="115"/>
      <c r="B43" s="115"/>
      <c r="C43" s="141"/>
      <c r="D43" s="3" t="str">
        <f>IF('Info + taal-langue'!$B$2="Nederlands",'NL+FR'!$A$182,'NL+FR'!$B$182)</f>
        <v>Zo’n beleid bestaat niet in onze onderneming: 2</v>
      </c>
      <c r="E43" s="136"/>
      <c r="F43" s="107"/>
      <c r="G43" s="147"/>
      <c r="H43" s="158"/>
    </row>
    <row r="44" spans="1:8" ht="39.950000000000003" customHeight="1" x14ac:dyDescent="0.2">
      <c r="A44" s="115"/>
      <c r="B44" s="115"/>
      <c r="C44" s="141"/>
      <c r="D44" s="4" t="str">
        <f>IF('Info + taal-langue'!$B$2="Nederlands",'NL+FR'!$A$183,'NL+FR'!$B$183)</f>
        <v>Heeft de onderneming één of meerdere vertrouwenspersonen aangeduid?</v>
      </c>
      <c r="E44" s="136"/>
      <c r="F44" s="27"/>
      <c r="G44" s="147"/>
      <c r="H44" s="158"/>
    </row>
    <row r="45" spans="1:8" ht="39.950000000000003" customHeight="1" x14ac:dyDescent="0.2">
      <c r="A45" s="115"/>
      <c r="B45" s="115"/>
      <c r="C45" s="141"/>
      <c r="D45" s="3" t="str">
        <f>IF('Info + taal-langue'!$B$2="Nederlands",'NL+FR'!$A$184,'NL+FR'!$B$184)</f>
        <v>Ja. Deze personen zijn bekend bij de werknemers, en het is voor iedereen duidelijk wat hun rol is: 0</v>
      </c>
      <c r="E45" s="136"/>
      <c r="F45" s="107">
        <v>0</v>
      </c>
      <c r="G45" s="147"/>
      <c r="H45" s="158"/>
    </row>
    <row r="46" spans="1:8" ht="39.950000000000003" customHeight="1" x14ac:dyDescent="0.2">
      <c r="A46" s="115"/>
      <c r="B46" s="115"/>
      <c r="C46" s="141"/>
      <c r="D46" s="3" t="str">
        <f>IF('Info + taal-langue'!$B$2="Nederlands",'NL+FR'!$A$185,'NL+FR'!$B$185)</f>
        <v>Ja. Deze personen zijn evenwel weinig bekend bij de werknemers, en het is weinig duidelijk wat hun rol is: 1</v>
      </c>
      <c r="E46" s="136"/>
      <c r="F46" s="107"/>
      <c r="G46" s="147"/>
      <c r="H46" s="158"/>
    </row>
    <row r="47" spans="1:8" ht="39.950000000000003" customHeight="1" thickBot="1" x14ac:dyDescent="0.25">
      <c r="A47" s="116"/>
      <c r="B47" s="116"/>
      <c r="C47" s="142"/>
      <c r="D47" s="5" t="str">
        <f>IF('Info + taal-langue'!$B$2="Nederlands",'NL+FR'!$A$186,'NL+FR'!$B$186)</f>
        <v>Nee, er werden geen vertrouwenspersonen aangeduid: 2</v>
      </c>
      <c r="E47" s="137"/>
      <c r="F47" s="108"/>
      <c r="G47" s="148"/>
      <c r="H47" s="159"/>
    </row>
    <row r="48" spans="1:8" ht="60" customHeight="1" x14ac:dyDescent="0.2">
      <c r="A48" s="119" t="str">
        <f>IF('Info + taal-langue'!$B$2="Nederlands",'NL+FR'!$A$107,'NL+FR'!$B$107)</f>
        <v>5. Mogelijk schokkende gebeurtenissen voorgevallen op de arbeidsplaats en maatregelen die in dit verband werden genomen</v>
      </c>
      <c r="B48" s="119" t="str">
        <f>IF('Info + taal-langue'!$B$2="Nederlands",'NL+FR'!$A$120,'NL+FR'!$B$120)</f>
        <v>Aantal mogelijks schokkende gebeurtenissen waarbij één of meerdere werknemers betrokken waren</v>
      </c>
      <c r="C48" s="145">
        <f>'Data collection'!F18</f>
        <v>0</v>
      </c>
      <c r="D48" s="4" t="str">
        <f>IF('Info + taal-langue'!$B$2="Nederlands",'NL+FR'!$A$187,'NL+FR'!$B$187)</f>
        <v>In welke mate werden werknemers in de onderneming of afdeling / dienst / departement geconfronteerd met mogelijks schokkende gebeurtenissen in de loop van het voorgaande jaar, hetzij als getuige, hetzij als slachtoffer?</v>
      </c>
      <c r="E48" s="135" t="str">
        <f>IF('Info + taal-langue'!$B$2="Nederlands",'NL+FR'!$A$281,'NL+FR'!$B$281)</f>
        <v>Meer informatie</v>
      </c>
      <c r="F48" s="28"/>
      <c r="G48" s="146">
        <f>SUM(F49)</f>
        <v>0</v>
      </c>
      <c r="H48" s="155" t="str">
        <f>UPPER(IF('Info + taal-langue'!$B$2="Nederlands",'NL+FR'!$A$72,'NL+FR'!$B$72))</f>
        <v>5. SCHOKKENDE GEBEURTENISSEN</v>
      </c>
    </row>
    <row r="49" spans="1:8" ht="39.950000000000003" customHeight="1" x14ac:dyDescent="0.2">
      <c r="A49" s="115"/>
      <c r="B49" s="115"/>
      <c r="C49" s="141"/>
      <c r="D49" s="3" t="str">
        <f>IF('Info + taal-langue'!$B$2="Nederlands",'NL+FR'!$A$188,'NL+FR'!$B$188)</f>
        <v>Voor zover wij weten werden er geen werknemers geconfronteerd met een mogelijks schokkende gebeurtenis: 0</v>
      </c>
      <c r="E49" s="136"/>
      <c r="F49" s="107">
        <v>0</v>
      </c>
      <c r="G49" s="147"/>
      <c r="H49" s="156"/>
    </row>
    <row r="50" spans="1:8" ht="60" customHeight="1" x14ac:dyDescent="0.2">
      <c r="A50" s="115"/>
      <c r="B50" s="115"/>
      <c r="C50" s="141"/>
      <c r="D50" s="3" t="str">
        <f>IF('Info + taal-langue'!$B$2="Nederlands",'NL+FR'!$A$189,'NL+FR'!$B$189)</f>
        <v>Eén of meerdere werknemers werden blootgesteld aan een mogelijks schokkende gebeurtenis. De onderneming heeft hierop gepast gereageerd en gezorgd voor de nodige ondersteuning van de betrokken werknemer(s): 1</v>
      </c>
      <c r="E50" s="136"/>
      <c r="F50" s="107"/>
      <c r="G50" s="147"/>
      <c r="H50" s="156"/>
    </row>
    <row r="51" spans="1:8" ht="78" customHeight="1" thickBot="1" x14ac:dyDescent="0.25">
      <c r="A51" s="115"/>
      <c r="B51" s="115"/>
      <c r="C51" s="141"/>
      <c r="D51" s="55" t="str">
        <f>IF('Info + taal-langue'!$B$2="Nederlands",'NL+FR'!$A$190,'NL+FR'!$B$190)</f>
        <v>Eén of meerdere werknemers werden blootgesteld aan een mogelijks schokkende gebeurtenis. De onderneming heeft hier niet adequaat op gereageerd en vond het onnodig om te zorgen voor de nodige ondersteuning van de betrokken werknemer(s): 2</v>
      </c>
      <c r="E51" s="136"/>
      <c r="F51" s="108"/>
      <c r="G51" s="147"/>
      <c r="H51" s="156"/>
    </row>
    <row r="52" spans="1:8" ht="39.950000000000003" customHeight="1" x14ac:dyDescent="0.2">
      <c r="A52" s="119" t="str">
        <f>IF('Info + taal-langue'!$B$2="Nederlands",'NL+FR'!$A$108,'NL+FR'!$B$108)</f>
        <v>6. Emotionele incidenten</v>
      </c>
      <c r="B52" s="125" t="str">
        <f>IF('Info + taal-langue'!$B$2="Nederlands",'NL+FR'!$A$121,'NL+FR'!$B$121)</f>
        <v>Aantal emotionele uitbarstingen, huilbuien of woede-uitvallen op de arbeidsplaats, voor zover u bekend</v>
      </c>
      <c r="C52" s="145">
        <f>'Data collection'!F22</f>
        <v>0</v>
      </c>
      <c r="D52" s="4" t="str">
        <f>IF('Info + taal-langue'!$B$2="Nederlands",'NL+FR'!$A$191,'NL+FR'!$B$191)</f>
        <v>Hoe frequent kwamen dit soort emotionele incidenten voor gedurende het voorgaande jaar ?</v>
      </c>
      <c r="E52" s="135" t="str">
        <f>IF('Info + taal-langue'!$B$2="Nederlands",'NL+FR'!$A$281,'NL+FR'!$B$281)</f>
        <v>Meer informatie</v>
      </c>
      <c r="F52" s="28"/>
      <c r="G52" s="146">
        <f>SUM(F53)</f>
        <v>0</v>
      </c>
      <c r="H52" s="155" t="str">
        <f>UPPER(IF('Info + taal-langue'!$B$2="Nederlands",'NL+FR'!$A$108,'NL+FR'!$B$108))</f>
        <v>6. EMOTIONELE INCIDENTEN</v>
      </c>
    </row>
    <row r="53" spans="1:8" ht="36" customHeight="1" x14ac:dyDescent="0.2">
      <c r="A53" s="115"/>
      <c r="B53" s="126"/>
      <c r="C53" s="141"/>
      <c r="D53" s="3" t="str">
        <f>IF('Info + taal-langue'!$B$2="Nederlands",'NL+FR'!$A$192,'NL+FR'!$B$192)</f>
        <v>Zelden of nooit: 0</v>
      </c>
      <c r="E53" s="136"/>
      <c r="F53" s="107">
        <v>0</v>
      </c>
      <c r="G53" s="147"/>
      <c r="H53" s="156"/>
    </row>
    <row r="54" spans="1:8" ht="32.1" customHeight="1" x14ac:dyDescent="0.2">
      <c r="A54" s="115"/>
      <c r="B54" s="126"/>
      <c r="C54" s="141"/>
      <c r="D54" s="3" t="str">
        <f>IF('Info + taal-langue'!$B$2="Nederlands",'NL+FR'!$A$193,'NL+FR'!$B$193)</f>
        <v>Soms/van tijd tot tijd: 1</v>
      </c>
      <c r="E54" s="136"/>
      <c r="F54" s="107"/>
      <c r="G54" s="147"/>
      <c r="H54" s="156"/>
    </row>
    <row r="55" spans="1:8" ht="33.950000000000003" customHeight="1" x14ac:dyDescent="0.2">
      <c r="A55" s="115"/>
      <c r="B55" s="126"/>
      <c r="C55" s="141"/>
      <c r="D55" s="3" t="str">
        <f>IF('Info + taal-langue'!$B$2="Nederlands",'NL+FR'!$A$194,'NL+FR'!$B$194)</f>
        <v>Regelmatig: 2</v>
      </c>
      <c r="E55" s="136"/>
      <c r="F55" s="107"/>
      <c r="G55" s="147"/>
      <c r="H55" s="156"/>
    </row>
    <row r="56" spans="1:8" ht="32.1" customHeight="1" thickBot="1" x14ac:dyDescent="0.25">
      <c r="A56" s="115"/>
      <c r="B56" s="126"/>
      <c r="C56" s="141"/>
      <c r="D56" s="55" t="str">
        <f>IF('Info + taal-langue'!$B$2="Nederlands",'NL+FR'!$A$195,'NL+FR'!$B$195)</f>
        <v>Erg dikwijls: 3</v>
      </c>
      <c r="E56" s="136"/>
      <c r="F56" s="108"/>
      <c r="G56" s="147"/>
      <c r="H56" s="156"/>
    </row>
    <row r="57" spans="1:8" ht="39.950000000000003" customHeight="1" x14ac:dyDescent="0.2">
      <c r="A57" s="119" t="str">
        <f>IF('Info + taal-langue'!$B$2="Nederlands",'NL+FR'!$A$109,'NL+FR'!$B$109)</f>
        <v xml:space="preserve">7. Groepsconflicten </v>
      </c>
      <c r="B57" s="119" t="str">
        <f>IF('Info + taal-langue'!$B$2="Nederlands",'NL+FR'!$A$122,'NL+FR'!$B$122)</f>
        <v>Aantal groepsconflicten of conflicten tussen personen, voor zover u bekend</v>
      </c>
      <c r="C57" s="145">
        <f>'Data collection'!F25</f>
        <v>0</v>
      </c>
      <c r="D57" s="4" t="str">
        <f>IF('Info + taal-langue'!$B$2="Nederlands",'NL+FR'!$A$196,'NL+FR'!$B$196)</f>
        <v>Hoe frequent kwamen dergelijke conflicten voor gedurende het voorgaande jaar?</v>
      </c>
      <c r="E57" s="135" t="str">
        <f>IF('Info + taal-langue'!$B$2="Nederlands",'NL+FR'!$A$281,'NL+FR'!$B$281)</f>
        <v>Meer informatie</v>
      </c>
      <c r="F57" s="28"/>
      <c r="G57" s="149">
        <f>SUM(F58+F63)</f>
        <v>0</v>
      </c>
      <c r="H57" s="155" t="str">
        <f>UPPER(IF('Info + taal-langue'!$B$2="Nederlands",'NL+FR'!$A$109,'NL+FR'!$B$109))</f>
        <v xml:space="preserve">7. GROEPSCONFLICTEN </v>
      </c>
    </row>
    <row r="58" spans="1:8" ht="39.950000000000003" customHeight="1" x14ac:dyDescent="0.2">
      <c r="A58" s="115"/>
      <c r="B58" s="115"/>
      <c r="C58" s="141"/>
      <c r="D58" s="3" t="str">
        <f>IF('Info + taal-langue'!$B$2="Nederlands",'NL+FR'!$A$197,'NL+FR'!$B$197)</f>
        <v>Naar ons weten deed zich geen enkel conflict voor: 0</v>
      </c>
      <c r="E58" s="136"/>
      <c r="F58" s="107">
        <v>0</v>
      </c>
      <c r="G58" s="150"/>
      <c r="H58" s="156"/>
    </row>
    <row r="59" spans="1:8" ht="39.950000000000003" customHeight="1" x14ac:dyDescent="0.2">
      <c r="A59" s="115"/>
      <c r="B59" s="115"/>
      <c r="C59" s="141"/>
      <c r="D59" s="3" t="str">
        <f>IF('Info + taal-langue'!$B$2="Nederlands",'NL+FR'!$A$198,'NL+FR'!$B$198)</f>
        <v>Naar ons weten was er slechts sprake van enkele dergelijke conflicten: 1</v>
      </c>
      <c r="E59" s="136"/>
      <c r="F59" s="107"/>
      <c r="G59" s="150"/>
      <c r="H59" s="156"/>
    </row>
    <row r="60" spans="1:8" ht="39.950000000000003" customHeight="1" x14ac:dyDescent="0.2">
      <c r="A60" s="115"/>
      <c r="B60" s="115"/>
      <c r="C60" s="141"/>
      <c r="D60" s="3" t="str">
        <f>IF('Info + taal-langue'!$B$2="Nederlands",'NL+FR'!$A$199,'NL+FR'!$B$199)</f>
        <v>Dergelijke conflicten doen zich regelmatig voor, ongeveer elke maand: 2</v>
      </c>
      <c r="E60" s="136"/>
      <c r="F60" s="107"/>
      <c r="G60" s="150"/>
      <c r="H60" s="156"/>
    </row>
    <row r="61" spans="1:8" ht="39.950000000000003" customHeight="1" x14ac:dyDescent="0.2">
      <c r="A61" s="115"/>
      <c r="B61" s="115"/>
      <c r="C61" s="141"/>
      <c r="D61" s="3" t="str">
        <f>IF('Info + taal-langue'!$B$2="Nederlands",'NL+FR'!$A$200,'NL+FR'!$B$200)</f>
        <v>Dergelijke conflicten doen zich wekelijks of meerdere keren per week voor: 3</v>
      </c>
      <c r="E61" s="136"/>
      <c r="F61" s="107"/>
      <c r="G61" s="150"/>
      <c r="H61" s="156"/>
    </row>
    <row r="62" spans="1:8" ht="39.950000000000003" customHeight="1" x14ac:dyDescent="0.2">
      <c r="A62" s="115"/>
      <c r="B62" s="115"/>
      <c r="C62" s="141"/>
      <c r="D62" s="4" t="str">
        <f>IF('Info + taal-langue'!$B$2="Nederlands",'NL+FR'!$A$201,'NL+FR'!$B$201)</f>
        <v>Hoe zou u het belang (de ernst) van dergelijke conflicten inschatten?</v>
      </c>
      <c r="E62" s="136"/>
      <c r="F62" s="27"/>
      <c r="G62" s="150"/>
      <c r="H62" s="156"/>
    </row>
    <row r="63" spans="1:8" ht="39.950000000000003" customHeight="1" x14ac:dyDescent="0.2">
      <c r="A63" s="115"/>
      <c r="B63" s="115"/>
      <c r="C63" s="141"/>
      <c r="D63" s="3" t="str">
        <f>IF('Info + taal-langue'!$B$2="Nederlands",'NL+FR'!$A$202,'NL+FR'!$B$202)</f>
        <v>Naar ons weten deed zich geen enkel conflict voor: 0</v>
      </c>
      <c r="E63" s="136"/>
      <c r="F63" s="107">
        <v>0</v>
      </c>
      <c r="G63" s="150"/>
      <c r="H63" s="156"/>
    </row>
    <row r="64" spans="1:8" ht="39.950000000000003" customHeight="1" x14ac:dyDescent="0.2">
      <c r="A64" s="115"/>
      <c r="B64" s="115"/>
      <c r="C64" s="141"/>
      <c r="D64" s="3" t="str">
        <f>IF('Info + taal-langue'!$B$2="Nederlands",'NL+FR'!$A$203,'NL+FR'!$B$203)</f>
        <v>In het algemeen worden dergelijke conflicten snel opgelost en hebben zij geen of weinig invloed op het werk: 1</v>
      </c>
      <c r="E64" s="136"/>
      <c r="F64" s="107"/>
      <c r="G64" s="150"/>
      <c r="H64" s="156"/>
    </row>
    <row r="65" spans="1:8" ht="47.1" customHeight="1" thickBot="1" x14ac:dyDescent="0.25">
      <c r="A65" s="116"/>
      <c r="B65" s="116"/>
      <c r="C65" s="142"/>
      <c r="D65" s="5" t="str">
        <f>IF('Info + taal-langue'!$B$2="Nederlands",'NL+FR'!$A$204,'NL+FR'!$B$204)</f>
        <v>Meerdere conflicten hebben een belangrijke invloed gehad op het werk en/of hebben nogal wat tijd gevergd om opgelost te
geraken: 2</v>
      </c>
      <c r="E65" s="137"/>
      <c r="F65" s="108"/>
      <c r="G65" s="151"/>
      <c r="H65" s="157"/>
    </row>
    <row r="66" spans="1:8" ht="39.950000000000003" customHeight="1" x14ac:dyDescent="0.2">
      <c r="A66" s="119" t="str">
        <f>IF('Info + taal-langue'!$B$2="Nederlands",'NL+FR'!$A$110,'NL+FR'!$B$110)</f>
        <v>8. Ongewenst gedrag door derden</v>
      </c>
      <c r="B66" s="119" t="str">
        <f>IF('Info + taal-langue'!$B$2="Nederlands",'NL+FR'!$A$123,'NL+FR'!$B$123)</f>
        <v>Aantal incidenten uitgaande van derden (verbaal of fysiek geweld, of andere vormen van grensoverschrijdend gedrag vanwege personen van buiten de onderneming) waarvan de werknemers het slachtoffer zijn geworden</v>
      </c>
      <c r="C66" s="145">
        <f>'Data collection'!F28</f>
        <v>0</v>
      </c>
      <c r="D66" s="4" t="str">
        <f>IF('Info + taal-langue'!$B$2="Nederlands",'NL+FR'!$A$205,'NL+FR'!$B$205)</f>
        <v>Hoe frequent kwamen dergelijke incidenten voor gedurende het voorgaande jaar?</v>
      </c>
      <c r="E66" s="135" t="str">
        <f>IF('Info + taal-langue'!$B$2="Nederlands",'NL+FR'!$A$281,'NL+FR'!$B$281)</f>
        <v>Meer informatie</v>
      </c>
      <c r="F66" s="28"/>
      <c r="G66" s="146">
        <f>SUM(F67+F72)</f>
        <v>0</v>
      </c>
      <c r="H66" s="155" t="str">
        <f>UPPER(IF('Info + taal-langue'!$B$2="Nederlands",'NL+FR'!$A$110,'NL+FR'!$B$110))</f>
        <v>8. ONGEWENST GEDRAG DOOR DERDEN</v>
      </c>
    </row>
    <row r="67" spans="1:8" ht="39.950000000000003" customHeight="1" x14ac:dyDescent="0.2">
      <c r="A67" s="115"/>
      <c r="B67" s="115"/>
      <c r="C67" s="141"/>
      <c r="D67" s="3" t="str">
        <f>IF('Info + taal-langue'!$B$2="Nederlands",'NL+FR'!$A$206,'NL+FR'!$B$206)</f>
        <v>Zelden of nooit: 0</v>
      </c>
      <c r="E67" s="136"/>
      <c r="F67" s="107">
        <v>0</v>
      </c>
      <c r="G67" s="147"/>
      <c r="H67" s="156"/>
    </row>
    <row r="68" spans="1:8" ht="39.950000000000003" customHeight="1" x14ac:dyDescent="0.2">
      <c r="A68" s="115"/>
      <c r="B68" s="115"/>
      <c r="C68" s="141"/>
      <c r="D68" s="3" t="str">
        <f>IF('Info + taal-langue'!$B$2="Nederlands",'NL+FR'!$A$207,'NL+FR'!$B$207)</f>
        <v>Soms/van tijd tot tijd: 1</v>
      </c>
      <c r="E68" s="136"/>
      <c r="F68" s="107"/>
      <c r="G68" s="147"/>
      <c r="H68" s="156"/>
    </row>
    <row r="69" spans="1:8" ht="39.950000000000003" customHeight="1" x14ac:dyDescent="0.2">
      <c r="A69" s="115"/>
      <c r="B69" s="115"/>
      <c r="C69" s="141"/>
      <c r="D69" s="3" t="str">
        <f>IF('Info + taal-langue'!$B$2="Nederlands",'NL+FR'!$A$208,'NL+FR'!$B$208)</f>
        <v>Regelmatig: 2</v>
      </c>
      <c r="E69" s="136"/>
      <c r="F69" s="107"/>
      <c r="G69" s="147"/>
      <c r="H69" s="156"/>
    </row>
    <row r="70" spans="1:8" ht="39.950000000000003" customHeight="1" x14ac:dyDescent="0.2">
      <c r="A70" s="115"/>
      <c r="B70" s="115"/>
      <c r="C70" s="141"/>
      <c r="D70" s="3" t="str">
        <f>IF('Info + taal-langue'!$B$2="Nederlands",'NL+FR'!$A$209,'NL+FR'!$B$209)</f>
        <v>Erg dikwijls: 3</v>
      </c>
      <c r="E70" s="136"/>
      <c r="F70" s="107"/>
      <c r="G70" s="147"/>
      <c r="H70" s="156"/>
    </row>
    <row r="71" spans="1:8" ht="39.950000000000003" customHeight="1" x14ac:dyDescent="0.2">
      <c r="A71" s="115"/>
      <c r="B71" s="115"/>
      <c r="C71" s="141"/>
      <c r="D71" s="4" t="str">
        <f>IF('Info + taal-langue'!$B$2="Nederlands",'NL+FR'!$A$210,'NL+FR'!$B$210)</f>
        <v>Hoe zou u het belang van dergelijke incidenten inschatten?</v>
      </c>
      <c r="E71" s="136"/>
      <c r="F71" s="27"/>
      <c r="G71" s="147"/>
      <c r="H71" s="156"/>
    </row>
    <row r="72" spans="1:8" ht="39.950000000000003" customHeight="1" x14ac:dyDescent="0.2">
      <c r="A72" s="115"/>
      <c r="B72" s="115"/>
      <c r="C72" s="141"/>
      <c r="D72" s="3" t="str">
        <f>IF('Info + taal-langue'!$B$2="Nederlands",'NL+FR'!$A$211,'NL+FR'!$B$211)</f>
        <v>Naar ons weten deed zich geen enkel dergelijk incident voor: 0</v>
      </c>
      <c r="E72" s="136"/>
      <c r="F72" s="107">
        <v>0</v>
      </c>
      <c r="G72" s="147"/>
      <c r="H72" s="156"/>
    </row>
    <row r="73" spans="1:8" ht="39.950000000000003" customHeight="1" x14ac:dyDescent="0.2">
      <c r="A73" s="115"/>
      <c r="B73" s="115"/>
      <c r="C73" s="141"/>
      <c r="D73" s="3" t="str">
        <f>IF('Info + taal-langue'!$B$2="Nederlands",'NL+FR'!$A$212,'NL+FR'!$B$212)</f>
        <v>De meeste van dergelijke incidenten waren onschuldig: 1</v>
      </c>
      <c r="E73" s="136"/>
      <c r="F73" s="107"/>
      <c r="G73" s="147"/>
      <c r="H73" s="156"/>
    </row>
    <row r="74" spans="1:8" ht="39.950000000000003" customHeight="1" x14ac:dyDescent="0.2">
      <c r="A74" s="115"/>
      <c r="B74" s="115"/>
      <c r="C74" s="141"/>
      <c r="D74" s="3" t="str">
        <f>IF('Info + taal-langue'!$B$2="Nederlands",'NL+FR'!$A$213,'NL+FR'!$B$213)</f>
        <v>Meerdere van dergelijke incidenten kunnen beschouwd worden als ernstig: 2</v>
      </c>
      <c r="E74" s="136"/>
      <c r="F74" s="107"/>
      <c r="G74" s="147"/>
      <c r="H74" s="156"/>
    </row>
    <row r="75" spans="1:8" ht="39.950000000000003" customHeight="1" thickBot="1" x14ac:dyDescent="0.25">
      <c r="A75" s="116"/>
      <c r="B75" s="116"/>
      <c r="C75" s="142"/>
      <c r="D75" s="5" t="str">
        <f>IF('Info + taal-langue'!$B$2="Nederlands",'NL+FR'!$A$214,'NL+FR'!$B$214)</f>
        <v>Dergelijke incidenten zijn regelmatig van een ernstige aard: 3</v>
      </c>
      <c r="E75" s="137"/>
      <c r="F75" s="108"/>
      <c r="G75" s="148"/>
      <c r="H75" s="157"/>
    </row>
    <row r="76" spans="1:8" ht="56.1" customHeight="1" x14ac:dyDescent="0.2">
      <c r="A76" s="119" t="str">
        <f>IF('Info + taal-langue'!$B$2="Nederlands",'NL+FR'!$A$111,'NL+FR'!$B$111)</f>
        <v>9. Musculoskeletale aandoeningen (MSA: rugpijn, tendinitis, …)</v>
      </c>
      <c r="B76" s="120" t="str">
        <f>IF('Info + taal-langue'!$B$2="Nederlands",'NL+FR'!$A$124,'NL+FR'!$B$124)</f>
        <v>Raming van het aantal personen dat te kampen heeft met musculoskeletale aandoeningen</v>
      </c>
      <c r="C76" s="145">
        <f>'Data collection'!F33</f>
        <v>0</v>
      </c>
      <c r="D76" s="4" t="str">
        <f>IF('Info + taal-langue'!$B$2="Nederlands",'NL+FR'!$A$215,'NL+FR'!$B$215)</f>
        <v>Zijn er, voor zover u weet, momenteel in uw onderneming of afdeling / dienst / departement werknemers die te kampen hebben met musculoskeletale aandoeningen?</v>
      </c>
      <c r="E76" s="135" t="str">
        <f>IF('Info + taal-langue'!$B$2="Nederlands",'NL+FR'!$A$281,'NL+FR'!$B$281)</f>
        <v>Meer informatie</v>
      </c>
      <c r="F76" s="28"/>
      <c r="G76" s="146">
        <f>SUM(F77+F81)</f>
        <v>0</v>
      </c>
      <c r="H76" s="155" t="str">
        <f>IF('Info + taal-langue'!$B$2="Nederlands",'NL+FR'!$A$130,'NL+FR'!$B$130)</f>
        <v>9. MSA</v>
      </c>
    </row>
    <row r="77" spans="1:8" ht="39.950000000000003" customHeight="1" x14ac:dyDescent="0.2">
      <c r="A77" s="115"/>
      <c r="B77" s="112"/>
      <c r="C77" s="141"/>
      <c r="D77" s="3" t="str">
        <f>IF('Info + taal-langue'!$B$2="Nederlands",'NL+FR'!$A$216,'NL+FR'!$B$216)</f>
        <v>Geen enkele werknemer lijkt hiermee te maken te hebben: 0</v>
      </c>
      <c r="E77" s="136"/>
      <c r="F77" s="107">
        <v>0</v>
      </c>
      <c r="G77" s="147"/>
      <c r="H77" s="156"/>
    </row>
    <row r="78" spans="1:8" ht="39.950000000000003" customHeight="1" x14ac:dyDescent="0.2">
      <c r="A78" s="115"/>
      <c r="B78" s="112"/>
      <c r="C78" s="141"/>
      <c r="D78" s="3" t="str">
        <f>IF('Info + taal-langue'!$B$2="Nederlands",'NL+FR'!$A$217,'NL+FR'!$B$217)</f>
        <v>Enkele werknemers hebben last van musculoskeletale aandoeningen: 1</v>
      </c>
      <c r="E78" s="136"/>
      <c r="F78" s="107"/>
      <c r="G78" s="147"/>
      <c r="H78" s="156"/>
    </row>
    <row r="79" spans="1:8" ht="39.950000000000003" customHeight="1" x14ac:dyDescent="0.2">
      <c r="A79" s="115"/>
      <c r="B79" s="112"/>
      <c r="C79" s="141"/>
      <c r="D79" s="3" t="str">
        <f>IF('Info + taal-langue'!$B$2="Nederlands",'NL+FR'!$A$218,'NL+FR'!$B$218)</f>
        <v>Nogal wat werknemers hebben last van musculoskeletale aandoeningen: 2</v>
      </c>
      <c r="E79" s="136"/>
      <c r="F79" s="107"/>
      <c r="G79" s="147"/>
      <c r="H79" s="156"/>
    </row>
    <row r="80" spans="1:8" ht="39.950000000000003" customHeight="1" x14ac:dyDescent="0.2">
      <c r="A80" s="115"/>
      <c r="B80" s="112"/>
      <c r="C80" s="141"/>
      <c r="D80" s="4" t="str">
        <f>IF('Info + taal-langue'!$B$2="Nederlands",'NL+FR'!$A$219,'NL+FR'!$B$219)</f>
        <v>Hoe beoordeelt u het aantal musculoskeletale aandoeningen in uw onderneming of afdeling / dienst / departement, gegeven haar kenmerken en de sector waarin u actief bent?</v>
      </c>
      <c r="E80" s="136"/>
      <c r="F80" s="27"/>
      <c r="G80" s="147"/>
      <c r="H80" s="156"/>
    </row>
    <row r="81" spans="1:8" ht="39.950000000000003" customHeight="1" x14ac:dyDescent="0.2">
      <c r="A81" s="115"/>
      <c r="B81" s="112"/>
      <c r="C81" s="141"/>
      <c r="D81" s="3" t="str">
        <f>IF('Info + taal-langue'!$B$2="Nederlands",'NL+FR'!$A$220,'NL+FR'!$B$220)</f>
        <v>Wij vinden het aantal gunstig: 0</v>
      </c>
      <c r="E81" s="136"/>
      <c r="F81" s="107">
        <v>0</v>
      </c>
      <c r="G81" s="147"/>
      <c r="H81" s="156"/>
    </row>
    <row r="82" spans="1:8" ht="39.950000000000003" customHeight="1" x14ac:dyDescent="0.2">
      <c r="A82" s="115"/>
      <c r="B82" s="112"/>
      <c r="C82" s="141"/>
      <c r="D82" s="3" t="str">
        <f>IF('Info + taal-langue'!$B$2="Nederlands",'NL+FR'!$A$221,'NL+FR'!$B$221)</f>
        <v>Wij beschouwen het aantal als normaal/aanvaardbaar: 1</v>
      </c>
      <c r="E82" s="136"/>
      <c r="F82" s="107"/>
      <c r="G82" s="147"/>
      <c r="H82" s="156"/>
    </row>
    <row r="83" spans="1:8" ht="39.950000000000003" customHeight="1" thickBot="1" x14ac:dyDescent="0.25">
      <c r="A83" s="116"/>
      <c r="B83" s="113"/>
      <c r="C83" s="142"/>
      <c r="D83" s="5" t="str">
        <f>IF('Info + taal-langue'!$B$2="Nederlands",'NL+FR'!$A$222,'NL+FR'!$B$222)</f>
        <v>Wij vinden het aantal ongunstig: 2</v>
      </c>
      <c r="E83" s="137"/>
      <c r="F83" s="108"/>
      <c r="G83" s="148"/>
      <c r="H83" s="157"/>
    </row>
    <row r="84" spans="1:8" ht="105" customHeight="1" x14ac:dyDescent="0.2">
      <c r="A84" s="119" t="str">
        <f>IF('Info + taal-langue'!$B$2="Nederlands",'NL+FR'!$A$131,'NL+FR'!$B$131)</f>
        <v>10. Respect voor diversiteit in de onderneming</v>
      </c>
      <c r="B84" s="152"/>
      <c r="C84" s="4"/>
      <c r="D84" s="4" t="str">
        <f>IF('Info + taal-langue'!$B$2="Nederlands",'NL+FR'!$A$223,'NL+FR'!$B$223)</f>
        <v>Hebt u er weet van dat werknemers verschillend behandeld worden om reden van persoonskenmerken (ras, huidskleur, afkomst van de persoon, nationale of etnische oorsprong, nationaliteit, geslacht, seksuele geaardheid, burgerlijke stand, geboorte, leeftijd, rijkdom, religieuze of filosofische overtuiging, huidige of toekomstige gezondheidstoestand, handicap, taal, politieke overtuiging, fysieke dan wel genetische kenmerken of sociale afkomst)?</v>
      </c>
      <c r="E84" s="135" t="str">
        <f>IF('Info + taal-langue'!$B$2="Nederlands",'NL+FR'!$A$281,'NL+FR'!$B$281)</f>
        <v>Meer informatie</v>
      </c>
      <c r="F84" s="28"/>
      <c r="G84" s="146">
        <f>SUM(F85+F89)</f>
        <v>0</v>
      </c>
      <c r="H84" s="155" t="str">
        <f>IF('Info + taal-langue'!$B$2="Nederlands",'NL+FR'!$A$137,'NL+FR'!$B$137)</f>
        <v>10. DIVERSITEIT</v>
      </c>
    </row>
    <row r="85" spans="1:8" ht="39.950000000000003" customHeight="1" x14ac:dyDescent="0.2">
      <c r="A85" s="115"/>
      <c r="B85" s="153"/>
      <c r="C85" s="4"/>
      <c r="D85" s="3" t="str">
        <f>IF('Info + taal-langue'!$B$2="Nederlands",'NL+FR'!$A$224,'NL+FR'!$B$224)</f>
        <v>Naar ons weten wordt elke werknemer op dezelfde manier behandeld: 0</v>
      </c>
      <c r="E85" s="136"/>
      <c r="F85" s="107">
        <v>0</v>
      </c>
      <c r="G85" s="147"/>
      <c r="H85" s="156"/>
    </row>
    <row r="86" spans="1:8" ht="60" customHeight="1" x14ac:dyDescent="0.2">
      <c r="A86" s="115"/>
      <c r="B86" s="153"/>
      <c r="C86" s="4"/>
      <c r="D86" s="3" t="str">
        <f>IF('Info + taal-langue'!$B$2="Nederlands",'NL+FR'!$A$225,'NL+FR'!$B$225)</f>
        <v>Wij zijn er niet zeker van dat elke werknemer met een minder courante godsdienstige overtuiging, van een andere seksuele geaardheid, van vreemde afkomst, … in de praktijk altijd op dezelfde manier wordt behandeld als de andere collega’s: 1</v>
      </c>
      <c r="E86" s="136"/>
      <c r="F86" s="107"/>
      <c r="G86" s="147"/>
      <c r="H86" s="156"/>
    </row>
    <row r="87" spans="1:8" ht="62.1" customHeight="1" x14ac:dyDescent="0.2">
      <c r="A87" s="115"/>
      <c r="B87" s="153"/>
      <c r="C87" s="4"/>
      <c r="D87" s="3" t="str">
        <f>IF('Info + taal-langue'!$B$2="Nederlands",'NL+FR'!$A$226,'NL+FR'!$B$226)</f>
        <v>De onderneming of afdeling / dienst / departement maakt wel degelijk een onderscheid tussen werknemers op grond van kenmerken die niets te maken hebben met de arbeidsprestaties: 2</v>
      </c>
      <c r="E87" s="136"/>
      <c r="F87" s="107"/>
      <c r="G87" s="147"/>
      <c r="H87" s="156"/>
    </row>
    <row r="88" spans="1:8" ht="39.950000000000003" customHeight="1" x14ac:dyDescent="0.2">
      <c r="A88" s="115"/>
      <c r="B88" s="153"/>
      <c r="C88" s="4"/>
      <c r="D88" s="4" t="str">
        <f>IF('Info + taal-langue'!$B$2="Nederlands",'NL+FR'!$A$227,'NL+FR'!$B$227)</f>
        <v>Zaten er tussen de formele en informele verzoeken tot interventie die in de loop van het voorgaande jaar werden geformuleerd klachten die verwezen naar discriminatie?</v>
      </c>
      <c r="E88" s="136"/>
      <c r="F88" s="27"/>
      <c r="G88" s="147"/>
      <c r="H88" s="156"/>
    </row>
    <row r="89" spans="1:8" ht="39.950000000000003" customHeight="1" x14ac:dyDescent="0.2">
      <c r="A89" s="115"/>
      <c r="B89" s="153"/>
      <c r="C89" s="4"/>
      <c r="D89" s="3" t="str">
        <f>IF('Info + taal-langue'!$B$2="Nederlands",'NL+FR'!$A$228,'NL+FR'!$B$228)</f>
        <v>Neen: 0</v>
      </c>
      <c r="E89" s="136"/>
      <c r="F89" s="107">
        <v>0</v>
      </c>
      <c r="G89" s="147"/>
      <c r="H89" s="156"/>
    </row>
    <row r="90" spans="1:8" ht="39.950000000000003" customHeight="1" thickBot="1" x14ac:dyDescent="0.25">
      <c r="A90" s="116"/>
      <c r="B90" s="154"/>
      <c r="C90" s="6"/>
      <c r="D90" s="5" t="str">
        <f>IF('Info + taal-langue'!$B$2="Nederlands",'NL+FR'!$A$229,'NL+FR'!$B$229)</f>
        <v>Ja: 1</v>
      </c>
      <c r="E90" s="137"/>
      <c r="F90" s="108"/>
      <c r="G90" s="148"/>
      <c r="H90" s="157"/>
    </row>
    <row r="91" spans="1:8" ht="39.950000000000003" customHeight="1" x14ac:dyDescent="0.2">
      <c r="A91" s="119" t="str">
        <f>IF('Info + taal-langue'!$B$2="Nederlands",'NL+FR'!$A$132,'NL+FR'!$B$132)</f>
        <v>11. Functioneringsproblemen ten gevolge van middelengebruik op de werkvloer en maatregelen die in dit verband werden genomen</v>
      </c>
      <c r="B91" s="152"/>
      <c r="C91" s="4"/>
      <c r="D91" s="4" t="str">
        <f>IF('Info + taal-langue'!$B$2="Nederlands",'NL+FR'!$A$230,'NL+FR'!$B$230)</f>
        <v>Heeft uw onderneming of afdeling / dienst / departement in de loop van het voorgaande jaar te maken gehad met problemen inzake het gebruik van alcohol, drugs, medicatie, … bij het personeel?</v>
      </c>
      <c r="E91" s="135" t="str">
        <f>IF('Info + taal-langue'!$B$2="Nederlands",'NL+FR'!$A$281,'NL+FR'!$B$281)</f>
        <v>Meer informatie</v>
      </c>
      <c r="F91" s="28"/>
      <c r="G91" s="146">
        <f>SUM(F92+F96)</f>
        <v>0</v>
      </c>
      <c r="H91" s="155" t="str">
        <f>IF('Info + taal-langue'!$B$2="Nederlands",'NL+FR'!$A$138,'NL+FR'!$B$138)</f>
        <v>11. VERSLAVING</v>
      </c>
    </row>
    <row r="92" spans="1:8" ht="39.950000000000003" customHeight="1" x14ac:dyDescent="0.2">
      <c r="A92" s="115"/>
      <c r="B92" s="153"/>
      <c r="C92" s="4"/>
      <c r="D92" s="3" t="str">
        <f>IF('Info + taal-langue'!$B$2="Nederlands",'NL+FR'!$A$231,'NL+FR'!$B$231)</f>
        <v>De onderneming of afdeling / dienst / departement heeft hier geen problemen mee gehad: 0</v>
      </c>
      <c r="E92" s="136"/>
      <c r="F92" s="107">
        <v>0</v>
      </c>
      <c r="G92" s="147"/>
      <c r="H92" s="156"/>
    </row>
    <row r="93" spans="1:8" ht="39.950000000000003" customHeight="1" x14ac:dyDescent="0.2">
      <c r="A93" s="115"/>
      <c r="B93" s="153"/>
      <c r="C93" s="4"/>
      <c r="D93" s="3" t="str">
        <f>IF('Info + taal-langue'!$B$2="Nederlands",'NL+FR'!$A$232,'NL+FR'!$B$232)</f>
        <v>De onderneming of afdeling / dienst / departement heeft hiertegen enkele malen moeten optreden: 1</v>
      </c>
      <c r="E93" s="136"/>
      <c r="F93" s="107"/>
      <c r="G93" s="147"/>
      <c r="H93" s="156"/>
    </row>
    <row r="94" spans="1:8" ht="39.950000000000003" customHeight="1" x14ac:dyDescent="0.2">
      <c r="A94" s="115"/>
      <c r="B94" s="153"/>
      <c r="C94" s="4"/>
      <c r="D94" s="3" t="str">
        <f>IF('Info + taal-langue'!$B$2="Nederlands",'NL+FR'!$A$233,'NL+FR'!$B$233)</f>
        <v>De onderneming of afdeling / dienst / departement werd regelmatig geconfronteerd met deze problematiek: 2</v>
      </c>
      <c r="E94" s="136"/>
      <c r="F94" s="107"/>
      <c r="G94" s="147"/>
      <c r="H94" s="156"/>
    </row>
    <row r="95" spans="1:8" ht="39.950000000000003" customHeight="1" x14ac:dyDescent="0.2">
      <c r="A95" s="115"/>
      <c r="B95" s="153"/>
      <c r="C95" s="4"/>
      <c r="D95" s="4" t="str">
        <f>IF('Info + taal-langue'!$B$2="Nederlands",'NL+FR'!$A$234,'NL+FR'!$B$234)</f>
        <v>Houdt de onderneming rekening met het bestaan van een mogelijke problematiek van middelenmisbruik (alcohol, drugs, medicatie, …) bij het personeel?</v>
      </c>
      <c r="E95" s="136"/>
      <c r="F95" s="27"/>
      <c r="G95" s="147"/>
      <c r="H95" s="156"/>
    </row>
    <row r="96" spans="1:8" ht="39.950000000000003" customHeight="1" x14ac:dyDescent="0.2">
      <c r="A96" s="115"/>
      <c r="B96" s="153"/>
      <c r="C96" s="4"/>
      <c r="D96" s="3" t="str">
        <f>IF('Info + taal-langue'!$B$2="Nederlands",'NL+FR'!$A$235,'NL+FR'!$B$235)</f>
        <v>Er zijn maatregelen (intern beleid alcohol en andere drugs) voorzien voor het geval zich een dergelijk probleem zou voordoen: 0</v>
      </c>
      <c r="E96" s="136"/>
      <c r="F96" s="107">
        <v>0</v>
      </c>
      <c r="G96" s="147"/>
      <c r="H96" s="156"/>
    </row>
    <row r="97" spans="1:8" ht="39.950000000000003" customHeight="1" x14ac:dyDescent="0.2">
      <c r="A97" s="115"/>
      <c r="B97" s="153"/>
      <c r="C97" s="4"/>
      <c r="D97" s="3" t="str">
        <f>IF('Info + taal-langue'!$B$2="Nederlands",'NL+FR'!$A$236,'NL+FR'!$B$236)</f>
        <v>Hoewel er maatregelen voorzien zijn, wordt in het algemeen niet opgetreden wanneer het zou nodig zijn: 1</v>
      </c>
      <c r="E97" s="136"/>
      <c r="F97" s="107"/>
      <c r="G97" s="147"/>
      <c r="H97" s="156"/>
    </row>
    <row r="98" spans="1:8" ht="50.1" customHeight="1" thickBot="1" x14ac:dyDescent="0.25">
      <c r="A98" s="116"/>
      <c r="B98" s="154"/>
      <c r="C98" s="6"/>
      <c r="D98" s="5" t="str">
        <f>IF('Info + taal-langue'!$B$2="Nederlands",'NL+FR'!$A$237,'NL+FR'!$B$237)</f>
        <v>Naar ons weten bestaan er geen maatregelen voor het geval een werknemer zou te kampen hebben met een verslavingsprobleem: 2</v>
      </c>
      <c r="E98" s="137"/>
      <c r="F98" s="108"/>
      <c r="G98" s="148"/>
      <c r="H98" s="157"/>
    </row>
    <row r="99" spans="1:8" ht="42.95" customHeight="1" x14ac:dyDescent="0.2">
      <c r="A99" s="119" t="str">
        <f>IF('Info + taal-langue'!$B$2="Nederlands",'NL+FR'!$A$133,'NL+FR'!$B$133)</f>
        <v>12. Functioneren van de preventiedienst of van de persoon/personen met een opdracht op het vlak van de werkgebonden 
psychosociale risico’s</v>
      </c>
      <c r="B99" s="152"/>
      <c r="C99" s="4"/>
      <c r="D99" s="67" t="str">
        <f>IF('Info + taal-langue'!$B$2="Nederlands",'NL+FR'!$A$238,'NL+FR'!$B$238)</f>
        <v>Wordt de problematiek van de psychosociale belasting van de werknemers aangepakt via concrete acties op het terrein die ingekaderd zijn in een lange-termijnbeleid?</v>
      </c>
      <c r="E99" s="132" t="str">
        <f>IF('Info + taal-langue'!$B$2="Nederlands",'NL+FR'!$A$281,'NL+FR'!$B$281)</f>
        <v>Meer informatie</v>
      </c>
      <c r="F99" s="28"/>
      <c r="G99" s="146">
        <f>SUM(F100)</f>
        <v>0</v>
      </c>
      <c r="H99" s="155" t="str">
        <f>IF('Info + taal-langue'!$B$2="Nederlands",'NL+FR'!$A$140,'NL+FR'!$B$140)</f>
        <v>13. PREVENTIEDIENST PSY</v>
      </c>
    </row>
    <row r="100" spans="1:8" ht="48.95" customHeight="1" x14ac:dyDescent="0.2">
      <c r="A100" s="115"/>
      <c r="B100" s="153"/>
      <c r="C100" s="4"/>
      <c r="D100" s="33" t="str">
        <f>IF('Info + taal-langue'!$B$2="Nederlands",'NL+FR'!$A$239,'NL+FR'!$B$239)</f>
        <v>Er is één persoon of dienst die verantwoordelijk is voor deze problematiek. Deze wordt ondersteund door een werkgroep die 
acties op lange termijn aanstuurt: 0</v>
      </c>
      <c r="E100" s="133"/>
      <c r="F100" s="107">
        <v>0</v>
      </c>
      <c r="G100" s="147"/>
      <c r="H100" s="156"/>
    </row>
    <row r="101" spans="1:8" ht="39.950000000000003" customHeight="1" x14ac:dyDescent="0.2">
      <c r="A101" s="115"/>
      <c r="B101" s="153"/>
      <c r="C101" s="4"/>
      <c r="D101" s="33" t="str">
        <f>IF('Info + taal-langue'!$B$2="Nederlands",'NL+FR'!$A$240,'NL+FR'!$B$240)</f>
        <v>Er is één persoon of dienst die verantwoordelijk is voor deze problematiek; deze onderneemt regelmatig acties op dit vlak: 1</v>
      </c>
      <c r="E101" s="133"/>
      <c r="F101" s="107"/>
      <c r="G101" s="147"/>
      <c r="H101" s="156"/>
    </row>
    <row r="102" spans="1:8" ht="39.950000000000003" customHeight="1" x14ac:dyDescent="0.2">
      <c r="A102" s="115"/>
      <c r="B102" s="153"/>
      <c r="C102" s="4"/>
      <c r="D102" s="33" t="str">
        <f>IF('Info + taal-langue'!$B$2="Nederlands",'NL+FR'!$A$241,'NL+FR'!$B$241)</f>
        <v>Eén of meerdere personen zijn daar regelmatig mee bezig, maar tot nog toe heeft dat niet geleid tot acties op de langere termijn: 2</v>
      </c>
      <c r="E102" s="133"/>
      <c r="F102" s="107"/>
      <c r="G102" s="147"/>
      <c r="H102" s="156"/>
    </row>
    <row r="103" spans="1:8" ht="42" customHeight="1" x14ac:dyDescent="0.2">
      <c r="A103" s="115"/>
      <c r="B103" s="153"/>
      <c r="C103" s="4"/>
      <c r="D103" s="33" t="str">
        <f>IF('Info + taal-langue'!$B$2="Nederlands",'NL+FR'!$A$242,'NL+FR'!$B$242)</f>
        <v>Meerdere personen zijn daar soms wel mee bezig maar het gebeurt allemaal weinig gecoördineerd en resultaatsgericht: 3</v>
      </c>
      <c r="E103" s="133"/>
      <c r="F103" s="107"/>
      <c r="G103" s="147"/>
      <c r="H103" s="156"/>
    </row>
    <row r="104" spans="1:8" ht="39.950000000000003" customHeight="1" thickBot="1" x14ac:dyDescent="0.25">
      <c r="A104" s="116"/>
      <c r="B104" s="154"/>
      <c r="C104" s="6"/>
      <c r="D104" s="60" t="str">
        <f>IF('Info + taal-langue'!$B$2="Nederlands",'NL+FR'!$A$243,'NL+FR'!$B$243)</f>
        <v>Niemand houdt zich hiermee duidelijk bezig: 4</v>
      </c>
      <c r="E104" s="134"/>
      <c r="F104" s="108"/>
      <c r="G104" s="148"/>
      <c r="H104" s="157"/>
    </row>
    <row r="105" spans="1:8" ht="80.099999999999994" customHeight="1" x14ac:dyDescent="0.2">
      <c r="A105" s="119" t="str">
        <f>IF('Info + taal-langue'!$B$2="Nederlands",'NL+FR'!$A$134,'NL+FR'!$B$134)</f>
        <v>13. Sociaal overleg rond de psychosociale risico’s</v>
      </c>
      <c r="B105" s="152"/>
      <c r="C105" s="4"/>
      <c r="D105" s="4" t="str">
        <f>IF('Info + taal-langue'!$B$2="Nederlands",'NL+FR'!$A$244,'NL+FR'!$B$244)</f>
        <v>In welke mate worden de psychosociale risico’s en de maatregelen die op dit vlak worden overwogen besproken in de schoot van de vergaderingen van het CPBW, de ondernemingsraad of de syndicale delegatie? Indien geen van deze drie instanties bestaan: in welke mate komt deze problematiek aan bod in de diverse vergaderingen met de werknemers?</v>
      </c>
      <c r="E105" s="135" t="str">
        <f>IF('Info + taal-langue'!$B$2="Nederlands",'NL+FR'!$A$281,'NL+FR'!$B$281)</f>
        <v>Meer informatie</v>
      </c>
      <c r="F105" s="28"/>
      <c r="G105" s="146">
        <f>SUM(F106,F110)</f>
        <v>0</v>
      </c>
      <c r="H105" s="155" t="str">
        <f>IF('Info + taal-langue'!$B$2="Nederlands",'NL+FR'!$A$139,'NL+FR'!$B$139)</f>
        <v>12. SOCIAAL OVERLEG PSY</v>
      </c>
    </row>
    <row r="106" spans="1:8" ht="39.950000000000003" customHeight="1" x14ac:dyDescent="0.2">
      <c r="A106" s="115"/>
      <c r="B106" s="153"/>
      <c r="C106" s="4"/>
      <c r="D106" s="3" t="str">
        <f>IF('Info + taal-langue'!$B$2="Nederlands",'NL+FR'!$A$245,'NL+FR'!$B$245)</f>
        <v>Regelmatig: 0</v>
      </c>
      <c r="E106" s="136"/>
      <c r="F106" s="107">
        <v>0</v>
      </c>
      <c r="G106" s="147"/>
      <c r="H106" s="156"/>
    </row>
    <row r="107" spans="1:8" ht="39.950000000000003" customHeight="1" x14ac:dyDescent="0.2">
      <c r="A107" s="115"/>
      <c r="B107" s="153"/>
      <c r="C107" s="4"/>
      <c r="D107" s="3" t="str">
        <f>IF('Info + taal-langue'!$B$2="Nederlands",'NL+FR'!$A$246,'NL+FR'!$B$246)</f>
        <v>Af en toe: 1</v>
      </c>
      <c r="E107" s="136"/>
      <c r="F107" s="107"/>
      <c r="G107" s="147"/>
      <c r="H107" s="156"/>
    </row>
    <row r="108" spans="1:8" ht="39.950000000000003" customHeight="1" x14ac:dyDescent="0.2">
      <c r="A108" s="115"/>
      <c r="B108" s="153"/>
      <c r="C108" s="4"/>
      <c r="D108" s="3" t="str">
        <f>IF('Info + taal-langue'!$B$2="Nederlands",'NL+FR'!$A$247,'NL+FR'!$B$247)</f>
        <v>Zelden of nooit: 2</v>
      </c>
      <c r="E108" s="136"/>
      <c r="F108" s="107"/>
      <c r="G108" s="147"/>
      <c r="H108" s="156"/>
    </row>
    <row r="109" spans="1:8" ht="39.950000000000003" customHeight="1" x14ac:dyDescent="0.2">
      <c r="A109" s="115"/>
      <c r="B109" s="153"/>
      <c r="C109" s="4"/>
      <c r="D109" s="4" t="str">
        <f>IF('Info + taal-langue'!$B$2="Nederlands",'NL+FR'!$A$248,'NL+FR'!$B$248)</f>
        <v>In welke mate komt de problematiek van de psychosociale risico’s op de agenda van deze vergaderingen?</v>
      </c>
      <c r="E109" s="136"/>
      <c r="F109" s="29"/>
      <c r="G109" s="147"/>
      <c r="H109" s="156"/>
    </row>
    <row r="110" spans="1:8" ht="39.950000000000003" customHeight="1" x14ac:dyDescent="0.2">
      <c r="A110" s="115"/>
      <c r="B110" s="153"/>
      <c r="C110" s="4"/>
      <c r="D110" s="3" t="str">
        <f>IF('Info + taal-langue'!$B$2="Nederlands",'NL+FR'!$A$249,'NL+FR'!$B$249)</f>
        <v>We gaan het daar de komende maanden zeker over hebben: 0</v>
      </c>
      <c r="E110" s="136"/>
      <c r="F110" s="107">
        <v>0</v>
      </c>
      <c r="G110" s="147"/>
      <c r="H110" s="156"/>
    </row>
    <row r="111" spans="1:8" ht="39.950000000000003" customHeight="1" thickBot="1" x14ac:dyDescent="0.25">
      <c r="A111" s="116"/>
      <c r="B111" s="154"/>
      <c r="C111" s="6"/>
      <c r="D111" s="5" t="str">
        <f>IF('Info + taal-langue'!$B$2="Nederlands",'NL+FR'!$A$250,'NL+FR'!$B$250)</f>
        <v>Het is momenteel niet voorzien dat we hierover gaan praten: 1</v>
      </c>
      <c r="E111" s="137"/>
      <c r="F111" s="108"/>
      <c r="G111" s="148"/>
      <c r="H111" s="157"/>
    </row>
    <row r="112" spans="1:8" ht="60.95" customHeight="1" x14ac:dyDescent="0.2">
      <c r="A112" s="119" t="str">
        <f>IF('Info + taal-langue'!$B$2="Nederlands",'NL+FR'!$A$135,'NL+FR'!$B$135)</f>
        <v>14. Opleidingen en sensibiliserende acties met betrekking tot de psychosociale risico’s</v>
      </c>
      <c r="B112" s="152"/>
      <c r="C112" s="4"/>
      <c r="D112" s="4" t="str">
        <f>IF('Info + taal-langue'!$B$2="Nederlands",'NL+FR'!$A$251,'NL+FR'!$B$251)</f>
        <v>Hebben de werknemers van uw onderneming of afdeling / dienst / departement opleidingen kunnen volgen of werden zij benaderd door middel van sensibiliserende acties die rechtstreeks of onrechtstreeks verwijzen naar de psychosociale risico’s?</v>
      </c>
      <c r="E112" s="135" t="str">
        <f>IF('Info + taal-langue'!$B$2="Nederlands",'NL+FR'!$A$281,'NL+FR'!$B$281)</f>
        <v>Meer informatie</v>
      </c>
      <c r="F112" s="28"/>
      <c r="G112" s="146">
        <f>SUM(F113+F119)</f>
        <v>0</v>
      </c>
      <c r="H112" s="155" t="str">
        <f>IF('Info + taal-langue'!$B$2="Nederlands",'NL+FR'!$A$141,'NL+FR'!$B$141)</f>
        <v>14. OPLEIDINGEN PSY</v>
      </c>
    </row>
    <row r="113" spans="1:8" ht="39.950000000000003" customHeight="1" x14ac:dyDescent="0.2">
      <c r="A113" s="115"/>
      <c r="B113" s="153"/>
      <c r="C113" s="4"/>
      <c r="D113" s="3" t="str">
        <f>IF('Info + taal-langue'!$B$2="Nederlands",'NL+FR'!$A$252,'NL+FR'!$B$252)</f>
        <v>Ja, dergelijke acties worden regelmatig georganiseerd: 0</v>
      </c>
      <c r="E113" s="136"/>
      <c r="F113" s="107">
        <v>0</v>
      </c>
      <c r="G113" s="147"/>
      <c r="H113" s="156"/>
    </row>
    <row r="114" spans="1:8" ht="39.950000000000003" customHeight="1" x14ac:dyDescent="0.2">
      <c r="A114" s="115"/>
      <c r="B114" s="153"/>
      <c r="C114" s="4"/>
      <c r="D114" s="3" t="str">
        <f t="array" ref="D114">IF('Info + taal-langue'!$B$2="Nederlands",'NL+FR'!$A$253,'NL+FR'!$B$253)</f>
        <v>Die dingen werden wel eens georganiseerd, maar er zit geen echte systematiek in: 1</v>
      </c>
      <c r="E114" s="136"/>
      <c r="F114" s="107"/>
      <c r="G114" s="147"/>
      <c r="H114" s="156"/>
    </row>
    <row r="115" spans="1:8" ht="39.950000000000003" customHeight="1" x14ac:dyDescent="0.2">
      <c r="A115" s="115"/>
      <c r="B115" s="153"/>
      <c r="C115" s="4"/>
      <c r="D115" s="3" t="str">
        <f>IF('Info + taal-langue'!$B$2="Nederlands",'NL+FR'!$A$254,'NL+FR'!$B$254)</f>
        <v>Dit is ooit één keer gebeurd, nog niet zo lang geleden: 2</v>
      </c>
      <c r="E115" s="136"/>
      <c r="F115" s="107"/>
      <c r="G115" s="147"/>
      <c r="H115" s="156"/>
    </row>
    <row r="116" spans="1:8" ht="39.950000000000003" customHeight="1" x14ac:dyDescent="0.2">
      <c r="A116" s="115"/>
      <c r="B116" s="153"/>
      <c r="C116" s="4"/>
      <c r="D116" s="3" t="str">
        <f>IF('Info + taal-langue'!$B$2="Nederlands",'NL+FR'!$A$255,'NL+FR'!$B$255)</f>
        <v>Dit is ooit één keer gebeurd, maar dat is toch al meer dan een paar jaar geleden: 3</v>
      </c>
      <c r="E116" s="136"/>
      <c r="F116" s="107"/>
      <c r="G116" s="147"/>
      <c r="H116" s="156"/>
    </row>
    <row r="117" spans="1:8" ht="39.950000000000003" customHeight="1" x14ac:dyDescent="0.2">
      <c r="A117" s="115"/>
      <c r="B117" s="153"/>
      <c r="C117" s="4"/>
      <c r="D117" s="3" t="str">
        <f>IF('Info + taal-langue'!$B$2="Nederlands",'NL+FR'!$A$256,'NL+FR'!$B$256)</f>
        <v>Neen, van dit soort acties is nog nooit sprake geweest in onze onderneming: 4</v>
      </c>
      <c r="E117" s="136"/>
      <c r="F117" s="107"/>
      <c r="G117" s="147"/>
      <c r="H117" s="156"/>
    </row>
    <row r="118" spans="1:8" ht="39.950000000000003" customHeight="1" x14ac:dyDescent="0.2">
      <c r="A118" s="115"/>
      <c r="B118" s="153"/>
      <c r="C118" s="4"/>
      <c r="D118" s="4" t="str">
        <f>IF('Info + taal-langue'!$B$2="Nederlands",'NL+FR'!$A$257,'NL+FR'!$B$257)</f>
        <v>Worden de leden van de hiërarchische lijn gesensibiliseerd over de problematiek van de psychosociale risico’s?</v>
      </c>
      <c r="E118" s="136"/>
      <c r="F118" s="29"/>
      <c r="G118" s="147"/>
      <c r="H118" s="156"/>
    </row>
    <row r="119" spans="1:8" ht="39.950000000000003" customHeight="1" x14ac:dyDescent="0.2">
      <c r="A119" s="115"/>
      <c r="B119" s="153"/>
      <c r="C119" s="4"/>
      <c r="D119" s="3" t="str">
        <f>IF('Info + taal-langue'!$B$2="Nederlands",'NL+FR'!$A$258,'NL+FR'!$B$258)</f>
        <v>Hierover werden er al opleidingen georganiseerd. Deze worden bovendien regelmatig herhaald: 0</v>
      </c>
      <c r="E119" s="136"/>
      <c r="F119" s="107">
        <v>0</v>
      </c>
      <c r="G119" s="147"/>
      <c r="H119" s="156"/>
    </row>
    <row r="120" spans="1:8" ht="39.950000000000003" customHeight="1" x14ac:dyDescent="0.2">
      <c r="A120" s="115"/>
      <c r="B120" s="153"/>
      <c r="C120" s="4"/>
      <c r="D120" s="3" t="str">
        <f>IF('Info + taal-langue'!$B$2="Nederlands",'NL+FR'!$A$259,'NL+FR'!$B$259)</f>
        <v>Binnenkort wordt hierover een opleidingssessie georganiseerd: 1</v>
      </c>
      <c r="E120" s="136"/>
      <c r="F120" s="107"/>
      <c r="G120" s="147"/>
      <c r="H120" s="156"/>
    </row>
    <row r="121" spans="1:8" ht="39.950000000000003" customHeight="1" thickBot="1" x14ac:dyDescent="0.25">
      <c r="A121" s="116"/>
      <c r="B121" s="154"/>
      <c r="C121" s="6"/>
      <c r="D121" s="5" t="str">
        <f>IF('Info + taal-langue'!$B$2="Nederlands",'NL+FR'!$A$260,'NL+FR'!$B$260)</f>
        <v>Er is nooit sprake van geweest om zo’n opleiding voor de leden van de hiërarchische lijn te organiseren: 2</v>
      </c>
      <c r="E121" s="137"/>
      <c r="F121" s="108"/>
      <c r="G121" s="148"/>
      <c r="H121" s="157"/>
    </row>
    <row r="122" spans="1:8" ht="42.95" customHeight="1" x14ac:dyDescent="0.2">
      <c r="A122" s="119" t="str">
        <f>IF('Info + taal-langue'!$B$2="Nederlands",'NL+FR'!$A$136,'NL+FR'!$B$136)</f>
        <v>15. Bestaan van een actieplan ter bestrijding van de psychosociale risico’s</v>
      </c>
      <c r="B122" s="152"/>
      <c r="C122" s="34"/>
      <c r="D122" s="4" t="str">
        <f>IF('Info + taal-langue'!$B$2="Nederlands",'NL+FR'!$A$261,'NL+FR'!$B$261)</f>
        <v>Bestaat er een actieplan met betrekking tot de voorkoming en bestrijding van psychosociale risico’s waarvan de uitvoering wordt opgevolgd?</v>
      </c>
      <c r="E122" s="135" t="str">
        <f>IF('Info + taal-langue'!$B$2="Nederlands",'NL+FR'!$A$281,'NL+FR'!$B$281)</f>
        <v>Meer informatie</v>
      </c>
      <c r="F122" s="28"/>
      <c r="G122" s="146">
        <f>F123</f>
        <v>0</v>
      </c>
      <c r="H122" s="155" t="str">
        <f>IF('Info + taal-langue'!$B$2="Nederlands",'NL+FR'!$A$142,'NL+FR'!$B$142)</f>
        <v>15. ACTIEPLAN PSY</v>
      </c>
    </row>
    <row r="123" spans="1:8" ht="39.950000000000003" customHeight="1" x14ac:dyDescent="0.2">
      <c r="A123" s="115"/>
      <c r="B123" s="153"/>
      <c r="C123" s="4"/>
      <c r="D123" s="3" t="str">
        <f>IF('Info + taal-langue'!$B$2="Nederlands",'NL+FR'!$A$262,'NL+FR'!$B$262)</f>
        <v>Een dergelijk actieplan bestaat. Het leidt tot acties, waarvan de uitvoering wordt opgevolgd: 0</v>
      </c>
      <c r="E123" s="136"/>
      <c r="F123" s="107">
        <v>0</v>
      </c>
      <c r="G123" s="147"/>
      <c r="H123" s="156"/>
    </row>
    <row r="124" spans="1:8" ht="39.950000000000003" customHeight="1" x14ac:dyDescent="0.2">
      <c r="A124" s="115"/>
      <c r="B124" s="153"/>
      <c r="C124" s="4"/>
      <c r="D124" s="3" t="str">
        <f>IF('Info + taal-langue'!$B$2="Nederlands",'NL+FR'!$A$263,'NL+FR'!$B$263)</f>
        <v>Een dergelijk actieplan werd uitgewerkt maar de uitvoering ervan wordt niet echt opgevolgd: 1</v>
      </c>
      <c r="E124" s="136"/>
      <c r="F124" s="107"/>
      <c r="G124" s="147"/>
      <c r="H124" s="156"/>
    </row>
    <row r="125" spans="1:8" ht="45.95" customHeight="1" x14ac:dyDescent="0.2">
      <c r="A125" s="115"/>
      <c r="B125" s="153"/>
      <c r="C125" s="4"/>
      <c r="D125" s="3" t="str">
        <f>IF('Info + taal-langue'!$B$2="Nederlands",'NL+FR'!$A$264,'NL+FR'!$B$264)</f>
        <v>Er bestaat geen actieplan ter bestrijding van de psychosociale risico’s, hoewel er wel een risicoanalyse op dit vlak werd uitgevoerd: 2</v>
      </c>
      <c r="E125" s="136"/>
      <c r="F125" s="107"/>
      <c r="G125" s="147"/>
      <c r="H125" s="156"/>
    </row>
    <row r="126" spans="1:8" ht="53.1" customHeight="1" thickBot="1" x14ac:dyDescent="0.25">
      <c r="A126" s="116"/>
      <c r="B126" s="154"/>
      <c r="C126" s="6"/>
      <c r="D126" s="3" t="str">
        <f t="array" ref="D126">IF('Info + taal-langue'!$B$2="Nederlands",'NL+FR'!$A$265,'NL+FR'!$B$265)</f>
        <v>Er bestaat geen actieplan ter bestrijding van de psychosociale risico’s in de onderneming en er werd in de loop van de laatste jaren ook geen risicoanalyse op dit vlak uitgevoerd: 3</v>
      </c>
      <c r="E126" s="137"/>
      <c r="F126" s="107"/>
      <c r="G126" s="147"/>
      <c r="H126" s="157"/>
    </row>
    <row r="127" spans="1:8" ht="39.950000000000003" customHeight="1" thickBot="1" x14ac:dyDescent="0.25">
      <c r="D127" s="7" t="str">
        <f>IF('Info + taal-langue'!$B$2="Nederlands",'NL+FR'!$A$59,'NL+FR'!$B$59)</f>
        <v>TOTAALSCORE</v>
      </c>
      <c r="E127" s="31"/>
      <c r="F127" s="8"/>
      <c r="G127" s="59">
        <f>SUM(G4:G126)</f>
        <v>0</v>
      </c>
    </row>
    <row r="128" spans="1:8" ht="39.950000000000003" customHeight="1" thickBot="1" x14ac:dyDescent="0.25"/>
    <row r="129" spans="7:9" ht="40.35" customHeight="1" thickBot="1" x14ac:dyDescent="0.25">
      <c r="G129" s="20" t="str">
        <f>IF('Info + taal-langue'!$B$2="Nederlands",'NL+FR'!$A$266,'NL+FR'!$B$266)</f>
        <v xml:space="preserve">Van 0 tot 19: </v>
      </c>
      <c r="H129" s="21" t="str">
        <f>IF('Info + taal-langue'!$B$2="Nederlands",'NL+FR'!$A$268,'NL+FR'!$B$268)</f>
        <v>Van 20 tot 39:</v>
      </c>
      <c r="I129" s="22" t="str">
        <f>IF('Info + taal-langue'!$B$2="Nederlands",'NL+FR'!$A$270,'NL+FR'!$B$270)</f>
        <v>Van 40 tot 65:</v>
      </c>
    </row>
    <row r="130" spans="7:9" ht="210" customHeight="1" thickBot="1" x14ac:dyDescent="0.25">
      <c r="G130" s="23" t="str">
        <f>IF('Info + taal-langue'!$B$2="Nederlands",'NL+FR'!$A$267,'NL+FR'!$B$267)</f>
        <v>U zit in het groen. Blijf evenwel de evolutie van de indicatoren opvolgen. Indien u 1 of 2 Knipperlichten heeft, besteed hier dan prioritair aandacht aan. Aan het voorkomen van psychosociale risico’s moet er elke dag gewerkt worden. Wij raden u aan om 
volgend jaar deze tabel opnieuw in te vullen.</v>
      </c>
      <c r="H130" s="24" t="str">
        <f>IF('Info + taal-langue'!$B$2="Nederlands",'NL+FR'!$A$269,'NL+FR'!$B$269)</f>
        <v>U zit in het oranje. Wij raden u aan om de “Gids voor de preventie van psychosociale risico’s op het werk” (raadpleegbaar via https://www.werk.belgie.be/nl/publicaties/gids-voor-de-preventie-van-psychosociale-risicos-op-het-werk) te lezen, een grondige risicoanalyse op dit vlak uit te voeren en een actieplan uit te werken. Schenk daarbij vooral aandacht aan de problematische Knipperlichten. 
Vergeet niet deze tabel volgend jaar opnieuw in te vullen!</v>
      </c>
      <c r="I130" s="25" t="str">
        <f>IF('Info + taal-langue'!$B$2="Nederlands",'NL+FR'!$A$271,'NL+FR'!$B$271)</f>
        <v>U zit in het rood. Het is hoog tijd om de “Gids voor de preventie van psychosociale risico’s” (raadpleegbaar via https://www.werk.belgie.be/nl/publicaties/gids-voor-de-preventie-van-psychosociale-risicos-op-het-werk) door te nemen en een grondige analyse uit te voeren op het vlak van de psychosociale risico’s! 
Het is belangrijk hieraan een actieplan te verbinden. Wij raden u aan om u in deze problematiek te laten bijstaan door deskundige personen, zoals een preventieadviseur-psychosociale aspecten, de arbeidsarts of andere deskundigen. U kan gebruik maken van de instrumenten die aangeboden worden op de website van FOD Werkgelegenheid, Arbeid en Sociaal Overleg.
www.werk.belgie.be</v>
      </c>
    </row>
  </sheetData>
  <mergeCells count="120">
    <mergeCell ref="G1:G3"/>
    <mergeCell ref="H1:H3"/>
    <mergeCell ref="A4:A11"/>
    <mergeCell ref="C4:C11"/>
    <mergeCell ref="E4:E11"/>
    <mergeCell ref="G4:G11"/>
    <mergeCell ref="H4:H11"/>
    <mergeCell ref="B5:B11"/>
    <mergeCell ref="F5:F7"/>
    <mergeCell ref="F9:F11"/>
    <mergeCell ref="A12:A23"/>
    <mergeCell ref="B12:B19"/>
    <mergeCell ref="C12:C19"/>
    <mergeCell ref="E12:E23"/>
    <mergeCell ref="A1:A3"/>
    <mergeCell ref="B1:B3"/>
    <mergeCell ref="D1:D3"/>
    <mergeCell ref="A24:A31"/>
    <mergeCell ref="B24:B31"/>
    <mergeCell ref="C24:C31"/>
    <mergeCell ref="E24:E31"/>
    <mergeCell ref="G24:G31"/>
    <mergeCell ref="H24:H31"/>
    <mergeCell ref="F25:F27"/>
    <mergeCell ref="F29:F31"/>
    <mergeCell ref="G12:G23"/>
    <mergeCell ref="H12:H23"/>
    <mergeCell ref="F13:F15"/>
    <mergeCell ref="F17:F19"/>
    <mergeCell ref="B20:B23"/>
    <mergeCell ref="C20:C23"/>
    <mergeCell ref="F21:F23"/>
    <mergeCell ref="A48:A51"/>
    <mergeCell ref="B48:B51"/>
    <mergeCell ref="C48:C51"/>
    <mergeCell ref="E48:E51"/>
    <mergeCell ref="G48:G51"/>
    <mergeCell ref="H48:H51"/>
    <mergeCell ref="F49:F51"/>
    <mergeCell ref="A32:A47"/>
    <mergeCell ref="B32:B47"/>
    <mergeCell ref="C32:C47"/>
    <mergeCell ref="E32:E47"/>
    <mergeCell ref="G32:G47"/>
    <mergeCell ref="H32:H47"/>
    <mergeCell ref="F33:F35"/>
    <mergeCell ref="F37:F39"/>
    <mergeCell ref="F41:F43"/>
    <mergeCell ref="F45:F47"/>
    <mergeCell ref="A57:A65"/>
    <mergeCell ref="B57:B65"/>
    <mergeCell ref="C57:C65"/>
    <mergeCell ref="E57:E65"/>
    <mergeCell ref="G57:G65"/>
    <mergeCell ref="H57:H65"/>
    <mergeCell ref="F58:F61"/>
    <mergeCell ref="F63:F65"/>
    <mergeCell ref="A52:A56"/>
    <mergeCell ref="B52:B56"/>
    <mergeCell ref="C52:C56"/>
    <mergeCell ref="E52:E56"/>
    <mergeCell ref="G52:G56"/>
    <mergeCell ref="H52:H56"/>
    <mergeCell ref="F53:F56"/>
    <mergeCell ref="A76:A83"/>
    <mergeCell ref="B76:B83"/>
    <mergeCell ref="C76:C83"/>
    <mergeCell ref="E76:E83"/>
    <mergeCell ref="G76:G83"/>
    <mergeCell ref="H76:H83"/>
    <mergeCell ref="F77:F79"/>
    <mergeCell ref="F81:F83"/>
    <mergeCell ref="A66:A75"/>
    <mergeCell ref="B66:B75"/>
    <mergeCell ref="C66:C75"/>
    <mergeCell ref="E66:E75"/>
    <mergeCell ref="G66:G75"/>
    <mergeCell ref="H66:H75"/>
    <mergeCell ref="F67:F70"/>
    <mergeCell ref="F72:F75"/>
    <mergeCell ref="A91:A98"/>
    <mergeCell ref="B91:B98"/>
    <mergeCell ref="E91:E98"/>
    <mergeCell ref="G91:G98"/>
    <mergeCell ref="H91:H98"/>
    <mergeCell ref="F92:F94"/>
    <mergeCell ref="F96:F98"/>
    <mergeCell ref="A84:A90"/>
    <mergeCell ref="B84:B90"/>
    <mergeCell ref="E84:E90"/>
    <mergeCell ref="G84:G90"/>
    <mergeCell ref="H84:H90"/>
    <mergeCell ref="F85:F87"/>
    <mergeCell ref="F89:F90"/>
    <mergeCell ref="A105:A111"/>
    <mergeCell ref="B105:B111"/>
    <mergeCell ref="E105:E111"/>
    <mergeCell ref="G105:G111"/>
    <mergeCell ref="H105:H111"/>
    <mergeCell ref="F106:F108"/>
    <mergeCell ref="F110:F111"/>
    <mergeCell ref="A99:A104"/>
    <mergeCell ref="B99:B104"/>
    <mergeCell ref="E99:E104"/>
    <mergeCell ref="G99:G104"/>
    <mergeCell ref="H99:H104"/>
    <mergeCell ref="F100:F104"/>
    <mergeCell ref="A122:A126"/>
    <mergeCell ref="B122:B126"/>
    <mergeCell ref="E122:E126"/>
    <mergeCell ref="G122:G126"/>
    <mergeCell ref="H122:H126"/>
    <mergeCell ref="F123:F126"/>
    <mergeCell ref="A112:A121"/>
    <mergeCell ref="B112:B121"/>
    <mergeCell ref="E112:E121"/>
    <mergeCell ref="G112:G121"/>
    <mergeCell ref="H112:H121"/>
    <mergeCell ref="F113:F117"/>
    <mergeCell ref="F119:F121"/>
  </mergeCells>
  <conditionalFormatting sqref="G127">
    <cfRule type="cellIs" dxfId="94" priority="1" operator="greaterThanOrEqual">
      <formula>40</formula>
    </cfRule>
    <cfRule type="cellIs" dxfId="93" priority="2" operator="between">
      <formula>20</formula>
      <formula>39</formula>
    </cfRule>
    <cfRule type="cellIs" dxfId="92" priority="3" operator="lessThanOrEqual">
      <formula>19</formula>
    </cfRule>
    <cfRule type="cellIs" dxfId="91" priority="4" operator="between">
      <formula>19</formula>
      <formula>40</formula>
    </cfRule>
    <cfRule type="cellIs" dxfId="90" priority="5" operator="greaterThan">
      <formula>39</formula>
    </cfRule>
    <cfRule type="cellIs" dxfId="89" priority="6" operator="lessThan">
      <formula>20</formula>
    </cfRule>
    <cfRule type="colorScale" priority="7">
      <colorScale>
        <cfvo type="num" val="0"/>
        <cfvo type="num" val="65"/>
        <color rgb="FFFF7128"/>
        <color rgb="FFFFEF9C"/>
      </colorScale>
    </cfRule>
    <cfRule type="aboveAverage" dxfId="88" priority="8" aboveAverage="0"/>
    <cfRule type="colorScale" priority="9">
      <colorScale>
        <cfvo type="min"/>
        <cfvo type="percentile" val="50"/>
        <cfvo type="max"/>
        <color rgb="FFF8696B"/>
        <color rgb="FFFFEB84"/>
        <color rgb="FF63BE7B"/>
      </colorScale>
    </cfRule>
  </conditionalFormatting>
  <hyperlinks>
    <hyperlink ref="E4" location="Interpretation!A2" display="Interpretation!A2"/>
    <hyperlink ref="E5" location="Interpretation!A2" display="Interpretation!A2"/>
    <hyperlink ref="E6" location="Interpretation!A2" display="Interpretation!A2"/>
    <hyperlink ref="E7" location="Interpretation!A2" display="Interpretation!A2"/>
    <hyperlink ref="E8" location="Interpretation!A2" display="Interpretation!A2"/>
    <hyperlink ref="E9" location="Interpretation!A2" display="Interpretation!A2"/>
    <hyperlink ref="E10" location="Interpretation!A2" display="Interpretation!A2"/>
    <hyperlink ref="E11" location="Interpretation!A2" display="Interpretation!A2"/>
    <hyperlink ref="E12" location="Interpretation!A3" display="Interpretation!A3"/>
    <hyperlink ref="E13" location="Interpretation!A3" display="Interpretation!A3"/>
    <hyperlink ref="E14" location="Interpretation!A3" display="Interpretation!A3"/>
    <hyperlink ref="E15" location="Interpretation!A3" display="Interpretation!A3"/>
    <hyperlink ref="E16" location="Interpretation!A3" display="Interpretation!A3"/>
    <hyperlink ref="E17" location="Interpretation!A3" display="Interpretation!A3"/>
    <hyperlink ref="E18" location="Interpretation!A3" display="Interpretation!A3"/>
    <hyperlink ref="E19" location="Interpretation!A3" display="Interpretation!A3"/>
    <hyperlink ref="E20" location="Interpretation!A3" display="Interpretation!A3"/>
    <hyperlink ref="E21" location="Interpretation!A3" display="Interpretation!A3"/>
    <hyperlink ref="E22" location="Interpretation!A3" display="Interpretation!A3"/>
    <hyperlink ref="E23" location="Interpretation!A3" display="Interpretation!A3"/>
    <hyperlink ref="E24" location="Interpretation!A5" display="Interpretation!A5"/>
    <hyperlink ref="E25" location="Interpretation!A5" display="Interpretation!A5"/>
    <hyperlink ref="E26" location="Interpretation!A5" display="Interpretation!A5"/>
    <hyperlink ref="E27" location="Interpretation!A5" display="Interpretation!A5"/>
    <hyperlink ref="E28" location="Interpretation!A5" display="Interpretation!A5"/>
    <hyperlink ref="E29" location="Interpretation!A5" display="Interpretation!A5"/>
    <hyperlink ref="E30" location="Interpretation!A5" display="Interpretation!A5"/>
    <hyperlink ref="E31" location="Interpretation!A5" display="Interpretation!A5"/>
    <hyperlink ref="E32" location="Interpretation!A6" display="Interpretation!A6"/>
    <hyperlink ref="E33" location="Interpretation!A6" display="Interpretation!A6"/>
    <hyperlink ref="E34" location="Interpretation!A6" display="Interpretation!A6"/>
    <hyperlink ref="E35" location="Interpretation!A6" display="Interpretation!A6"/>
    <hyperlink ref="E36" location="Interpretation!A6" display="Interpretation!A6"/>
    <hyperlink ref="E37" location="Interpretation!A6" display="Interpretation!A6"/>
    <hyperlink ref="E38" location="Interpretation!A6" display="Interpretation!A6"/>
    <hyperlink ref="E39" location="Interpretation!A6" display="Interpretation!A6"/>
    <hyperlink ref="E40" location="Interpretation!A6" display="Interpretation!A6"/>
    <hyperlink ref="E41" location="Interpretation!A6" display="Interpretation!A6"/>
    <hyperlink ref="E42" location="Interpretation!A6" display="Interpretation!A6"/>
    <hyperlink ref="E43" location="Interpretation!A6" display="Interpretation!A6"/>
    <hyperlink ref="E44" location="Interpretation!A6" display="Interpretation!A6"/>
    <hyperlink ref="E45" location="Interpretation!A6" display="Interpretation!A6"/>
    <hyperlink ref="E46" location="Interpretation!A6" display="Interpretation!A6"/>
    <hyperlink ref="E47" location="Interpretation!A6" display="Interpretation!A6"/>
    <hyperlink ref="E48" location="Interpretation!A8" display="Interpretation!A8"/>
    <hyperlink ref="E49" location="Interpretation!A8" display="Interpretation!A8"/>
    <hyperlink ref="E50" location="Interpretation!A8" display="Interpretation!A8"/>
    <hyperlink ref="E51" location="Interpretation!A8" display="Interpretation!A8"/>
    <hyperlink ref="E52" location="Interpretation!A9" display="Interpretation!A9"/>
    <hyperlink ref="E53" location="Interpretation!A9" display="Interpretation!A9"/>
    <hyperlink ref="E54" location="Interpretation!A9" display="Interpretation!A9"/>
    <hyperlink ref="E55" location="Interpretation!A9" display="Interpretation!A9"/>
    <hyperlink ref="E56" location="Interpretation!A9" display="Interpretation!A9"/>
    <hyperlink ref="E57" location="Interpretation!A10" display="Interpretation!A10"/>
    <hyperlink ref="E58" location="Interpretation!A10" display="Interpretation!A10"/>
    <hyperlink ref="E59" location="Interpretation!A10" display="Interpretation!A10"/>
    <hyperlink ref="E60" location="Interpretation!A10" display="Interpretation!A10"/>
    <hyperlink ref="E61" location="Interpretation!A10" display="Interpretation!A10"/>
    <hyperlink ref="E62" location="Interpretation!A10" display="Interpretation!A10"/>
    <hyperlink ref="E63" location="Interpretation!A10" display="Interpretation!A10"/>
    <hyperlink ref="E64" location="Interpretation!A10" display="Interpretation!A10"/>
    <hyperlink ref="E65" location="Interpretation!A10" display="Interpretation!A10"/>
    <hyperlink ref="E66" location="Interpretation!A12" display="Interpretation!A12"/>
    <hyperlink ref="E67" location="Interpretation!A12" display="Interpretation!A12"/>
    <hyperlink ref="E68" location="Interpretation!A12" display="Interpretation!A12"/>
    <hyperlink ref="E69" location="Interpretation!A12" display="Interpretation!A12"/>
    <hyperlink ref="E70" location="Interpretation!A12" display="Interpretation!A12"/>
    <hyperlink ref="E71" location="Interpretation!A12" display="Interpretation!A12"/>
    <hyperlink ref="E72" location="Interpretation!A12" display="Interpretation!A12"/>
    <hyperlink ref="E73" location="Interpretation!A12" display="Interpretation!A12"/>
    <hyperlink ref="E74" location="Interpretation!A12" display="Interpretation!A12"/>
    <hyperlink ref="E75" location="Interpretation!A12" display="Interpretation!A12"/>
    <hyperlink ref="E76" location="Interpretation!A13" display="Interpretation!A13"/>
    <hyperlink ref="E77" location="Interpretation!A13" display="Interpretation!A13"/>
    <hyperlink ref="E78" location="Interpretation!A13" display="Interpretation!A13"/>
    <hyperlink ref="E79" location="Interpretation!A13" display="Interpretation!A13"/>
    <hyperlink ref="E80" location="Interpretation!A13" display="Interpretation!A13"/>
    <hyperlink ref="E81" location="Interpretation!A13" display="Interpretation!A13"/>
    <hyperlink ref="E82" location="Interpretation!A13" display="Interpretation!A13"/>
    <hyperlink ref="E83" location="Interpretation!A13" display="Interpretation!A13"/>
    <hyperlink ref="E91" location="Interpretation!A16" display="Interpretation!A16"/>
    <hyperlink ref="E92" location="Interpretation!A16" display="Interpretation!A16"/>
    <hyperlink ref="E93" location="Interpretation!A16" display="Interpretation!A16"/>
    <hyperlink ref="E94" location="Interpretation!A16" display="Interpretation!A16"/>
    <hyperlink ref="E95" location="Interpretation!A16" display="Interpretation!A16"/>
    <hyperlink ref="E96" location="Interpretation!A16" display="Interpretation!A16"/>
    <hyperlink ref="E97" location="Interpretation!A16" display="Interpretation!A16"/>
    <hyperlink ref="E98" location="Interpretation!A16" display="Interpretation!A16"/>
    <hyperlink ref="E84" location="Interpretation!A15" display="Interpretation!A15"/>
    <hyperlink ref="E85" location="Interpretation!A15" display="Interpretation!A15"/>
    <hyperlink ref="E86" location="Interpretation!A15" display="Interpretation!A15"/>
    <hyperlink ref="E87" location="Interpretation!A15" display="Interpretation!A15"/>
    <hyperlink ref="E88" location="Interpretation!A15" display="Interpretation!A15"/>
    <hyperlink ref="E89" location="Interpretation!A15" display="Interpretation!A15"/>
    <hyperlink ref="E90" location="Interpretation!A15" display="Interpretation!A15"/>
    <hyperlink ref="E99" location="Interpretation!A18" display="Interpretation!A18"/>
    <hyperlink ref="E100" location="Interpretation!A18" display="Interpretation!A18"/>
    <hyperlink ref="E101" location="Interpretation!A18" display="Interpretation!A18"/>
    <hyperlink ref="E102" location="Interpretation!A18" display="Interpretation!A18"/>
    <hyperlink ref="E103" location="Interpretation!A18" display="Interpretation!A18"/>
    <hyperlink ref="E104" location="Interpretation!A18" display="Interpretation!A18"/>
    <hyperlink ref="E105" location="Interpretation!A19" display="Interpretation!A19"/>
    <hyperlink ref="E106" location="Interpretation!A19" display="Interpretation!A19"/>
    <hyperlink ref="E107" location="Interpretation!A19" display="Interpretation!A19"/>
    <hyperlink ref="E108" location="Interpretation!A19" display="Interpretation!A19"/>
    <hyperlink ref="E109" location="Interpretation!A19" display="Interpretation!A19"/>
    <hyperlink ref="E110" location="Interpretation!A19" display="Interpretation!A19"/>
    <hyperlink ref="E111" location="Interpretation!A19" display="Interpretation!A19"/>
    <hyperlink ref="E112" location="Interpretation!A20" display="Interpretation!A20"/>
    <hyperlink ref="E113" location="Interpretation!A20" display="Interpretation!A20"/>
    <hyperlink ref="E114" location="Interpretation!A20" display="Interpretation!A20"/>
    <hyperlink ref="E115" location="Interpretation!A20" display="Interpretation!A20"/>
    <hyperlink ref="E116" location="Interpretation!A20" display="Interpretation!A20"/>
    <hyperlink ref="E117" location="Interpretation!A20" display="Interpretation!A20"/>
    <hyperlink ref="E118" location="Interpretation!A20" display="Interpretation!A20"/>
    <hyperlink ref="E119" location="Interpretation!A20" display="Interpretation!A20"/>
    <hyperlink ref="E120" location="Interpretation!A20" display="Interpretation!A20"/>
    <hyperlink ref="E121" location="Interpretation!A20" display="Interpretation!A20"/>
    <hyperlink ref="E122" location="Interpretation!A21" display="Interpretation!A21"/>
    <hyperlink ref="E123" location="Interpretation!A21" display="Interpretation!A21"/>
    <hyperlink ref="E124" location="Interpretation!A21" display="Interpretation!A21"/>
    <hyperlink ref="E125" location="Interpretation!A21" display="Interpretation!A21"/>
    <hyperlink ref="E126" location="Interpretation!A21" display="Interpretation!A21"/>
  </hyperlinks>
  <printOptions gridLines="1"/>
  <pageMargins left="0.70866141732283472" right="0.70866141732283472" top="0.74803149606299213" bottom="0.74803149606299213" header="0.31496062992125984" footer="0.31496062992125984"/>
  <pageSetup paperSize="9" scale="36" fitToHeight="0" orientation="landscape" horizontalDpi="300" verticalDpi="300"/>
  <headerFooter>
    <oddFooter>&amp;L&amp;P&amp;C&amp;D&amp;R&amp;F: &amp;A</oddFooter>
  </headerFooter>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I130"/>
  <sheetViews>
    <sheetView showGridLines="0" topLeftCell="A2" workbookViewId="0">
      <pane xSplit="1" topLeftCell="B1" activePane="topRight" state="frozen"/>
      <selection pane="topRight" activeCell="C2" sqref="C2"/>
    </sheetView>
  </sheetViews>
  <sheetFormatPr defaultColWidth="8.85546875" defaultRowHeight="39.950000000000003" customHeight="1" x14ac:dyDescent="0.2"/>
  <cols>
    <col min="1" max="1" width="20.85546875" style="2" customWidth="1"/>
    <col min="2" max="3" width="21.28515625" style="1" customWidth="1"/>
    <col min="4" max="4" width="75.7109375" style="1" customWidth="1"/>
    <col min="5" max="5" width="30.42578125" style="1" customWidth="1"/>
    <col min="6" max="6" width="14.140625" style="1" customWidth="1"/>
    <col min="7" max="7" width="40.85546875" style="1" customWidth="1"/>
    <col min="8" max="8" width="79.140625" style="1" customWidth="1"/>
    <col min="9" max="9" width="58.85546875" style="1" customWidth="1"/>
    <col min="10" max="16384" width="8.85546875" style="1"/>
  </cols>
  <sheetData>
    <row r="1" spans="1:8" ht="15" customHeight="1" x14ac:dyDescent="0.2">
      <c r="A1" s="138" t="str">
        <f>IF('Info + taal-langue'!$B$2="Nederlands",'NL+FR'!$A$5,'NL+FR'!$B$5)</f>
        <v>Knipperlicht</v>
      </c>
      <c r="B1" s="138" t="str">
        <f>IF('Info + taal-langue'!$B$2="Nederlands",'NL+FR'!$A$115,'NL+FR'!$B$115)</f>
        <v>Cijfermatige gegevens</v>
      </c>
      <c r="C1" s="64"/>
      <c r="D1" s="138" t="str">
        <f>IF('Info + taal-langue'!$B$2="Nederlands",'NL+FR'!$A$7,'NL+FR'!$B$7)</f>
        <v>Evaluatie</v>
      </c>
      <c r="E1" s="89"/>
      <c r="F1" s="64"/>
      <c r="G1" s="138" t="str">
        <f>IF('Info + taal-langue'!$B$2="Nederlands",'NL+FR'!$A$128,'NL+FR'!$B$128)</f>
        <v>Score knipperlicht</v>
      </c>
      <c r="H1" s="138" t="str">
        <f>IF('Info + taal-langue'!$B$2="Nederlands",'NL+FR'!$A$62,'NL+FR'!$B$62)</f>
        <v>Bespreking thema</v>
      </c>
    </row>
    <row r="2" spans="1:8" ht="15" customHeight="1" x14ac:dyDescent="0.2">
      <c r="A2" s="139"/>
      <c r="B2" s="139"/>
      <c r="C2" s="65" t="str">
        <f>IF('Info + taal-langue'!$B$2="Nederlands",'NL+FR'!$A$126,'NL+FR'!$B$126)</f>
        <v>Aantal</v>
      </c>
      <c r="D2" s="139"/>
      <c r="E2" s="90"/>
      <c r="F2" s="65" t="str">
        <f>IF('Info + taal-langue'!$B$2="Nederlands",'NL+FR'!$A$127,'NL+FR'!$B$127)</f>
        <v>Subscore</v>
      </c>
      <c r="G2" s="139"/>
      <c r="H2" s="139"/>
    </row>
    <row r="3" spans="1:8" ht="15" customHeight="1" thickBot="1" x14ac:dyDescent="0.25">
      <c r="A3" s="140"/>
      <c r="B3" s="140"/>
      <c r="C3" s="66"/>
      <c r="D3" s="140"/>
      <c r="E3" s="91"/>
      <c r="F3" s="66"/>
      <c r="G3" s="140"/>
      <c r="H3" s="140"/>
    </row>
    <row r="4" spans="1:8" s="62" customFormat="1" ht="45" customHeight="1" x14ac:dyDescent="0.25">
      <c r="A4" s="115" t="str">
        <f>IF('Info + taal-langue'!$B$2="Nederlands",'NL+FR'!$A$103,'NL+FR'!$B$103)</f>
        <v>1. Arbeidsongevallen</v>
      </c>
      <c r="B4" s="63" t="str">
        <f>IF('Info + taal-langue'!$B$2="Nederlands",'NL+FR'!$A$113,'NL+FR'!$B$113)</f>
        <v>Frequentiegraad</v>
      </c>
      <c r="C4" s="141">
        <f>'Data collection'!G2</f>
        <v>0</v>
      </c>
      <c r="D4" s="61" t="str">
        <f>IF('Info + taal-langue'!$B$2="Nederlands",'NL+FR'!$A$143,'NL+FR'!$B$143)</f>
        <v>Hoe beoordeelt u de frequentiegraad van de arbeidsongevallen, gegeven de kenmerken van uw onderneming of afdeling / dienst / departement, de sector waarin u actief bent en haar omvang?</v>
      </c>
      <c r="E4" s="135" t="str">
        <f>IF('Info + taal-langue'!$B$2="Nederlands",'NL+FR'!$A$281,'NL+FR'!$B$281)</f>
        <v>Meer informatie</v>
      </c>
      <c r="F4" s="26"/>
      <c r="G4" s="143">
        <f>SUM(F5+F9)</f>
        <v>0</v>
      </c>
      <c r="H4" s="155" t="str">
        <f>UPPER(IF('Info + taal-langue'!$B$2="Nederlands",'NL+FR'!$A$103,'NL+FR'!$B$103))</f>
        <v>1. ARBEIDSONGEVALLEN</v>
      </c>
    </row>
    <row r="5" spans="1:8" ht="39.950000000000003" customHeight="1" x14ac:dyDescent="0.2">
      <c r="A5" s="115"/>
      <c r="B5" s="112" t="str">
        <f>IF('Info + taal-langue'!$B$2="Nederlands",'NL+FR'!$A$114,'NL+FR'!$B$114)</f>
        <v>(Aantal arbeidsongevallen x 1.000.000) / Totaal aantal uren gepresteerd in de loop van het beschouwde jaar</v>
      </c>
      <c r="C5" s="141"/>
      <c r="D5" s="3" t="str">
        <f>IF('Info + taal-langue'!$B$2="Nederlands",'NL+FR'!$A$144,'NL+FR'!$B$144)</f>
        <v>Wij vinden de frequentiegraad gunstig: 0</v>
      </c>
      <c r="E5" s="136"/>
      <c r="F5" s="107">
        <v>0</v>
      </c>
      <c r="G5" s="143"/>
      <c r="H5" s="156"/>
    </row>
    <row r="6" spans="1:8" ht="39.950000000000003" customHeight="1" x14ac:dyDescent="0.2">
      <c r="A6" s="115"/>
      <c r="B6" s="112"/>
      <c r="C6" s="141"/>
      <c r="D6" s="3" t="str">
        <f>IF('Info + taal-langue'!$B$2="Nederlands",'NL+FR'!$A$145,'NL+FR'!$B$145)</f>
        <v>Wij beschouwen de frequentiegraad als normaal/aanvaardbaar: 1</v>
      </c>
      <c r="E6" s="136"/>
      <c r="F6" s="107"/>
      <c r="G6" s="143"/>
      <c r="H6" s="156"/>
    </row>
    <row r="7" spans="1:8" ht="39.950000000000003" customHeight="1" x14ac:dyDescent="0.2">
      <c r="A7" s="115"/>
      <c r="B7" s="112"/>
      <c r="C7" s="141"/>
      <c r="D7" s="3" t="str">
        <f>IF('Info + taal-langue'!$B$2="Nederlands",'NL+FR'!$A$146,'NL+FR'!$B$146)</f>
        <v>Wij vinden de frequentiegraad ongunstig: 2</v>
      </c>
      <c r="E7" s="136"/>
      <c r="F7" s="107"/>
      <c r="G7" s="143"/>
      <c r="H7" s="156"/>
    </row>
    <row r="8" spans="1:8" ht="39.950000000000003" customHeight="1" x14ac:dyDescent="0.2">
      <c r="A8" s="115"/>
      <c r="B8" s="112"/>
      <c r="C8" s="141"/>
      <c r="D8" s="4" t="str">
        <f>IF('Info + taal-langue'!$B$2="Nederlands",'NL+FR'!$A$147,'NL+FR'!$B$147)</f>
        <v>Hoe is het gesteld met de evolutie van uw frequentiegraad in de loop van de voorbije jaren?</v>
      </c>
      <c r="E8" s="136"/>
      <c r="F8" s="27"/>
      <c r="G8" s="143"/>
      <c r="H8" s="156"/>
    </row>
    <row r="9" spans="1:8" ht="39.950000000000003" customHeight="1" x14ac:dyDescent="0.2">
      <c r="A9" s="115"/>
      <c r="B9" s="112"/>
      <c r="C9" s="141"/>
      <c r="D9" s="3" t="str">
        <f>IF('Info + taal-langue'!$B$2="Nederlands",'NL+FR'!$A$148,'NL+FR'!$B$148)</f>
        <v>De frequentiegraad is erg laag of vertoont een eerder dalende trend: 0</v>
      </c>
      <c r="E9" s="136"/>
      <c r="F9" s="107">
        <v>0</v>
      </c>
      <c r="G9" s="143"/>
      <c r="H9" s="156"/>
    </row>
    <row r="10" spans="1:8" ht="39.950000000000003" customHeight="1" x14ac:dyDescent="0.2">
      <c r="A10" s="115"/>
      <c r="B10" s="112"/>
      <c r="C10" s="141"/>
      <c r="D10" s="3" t="str">
        <f>IF('Info + taal-langue'!$B$2="Nederlands",'NL+FR'!$A$149,'NL+FR'!$B$149)</f>
        <v>De frequentiegraad is ongeveer constant gebleven: 1</v>
      </c>
      <c r="E10" s="136"/>
      <c r="F10" s="107"/>
      <c r="G10" s="143"/>
      <c r="H10" s="156"/>
    </row>
    <row r="11" spans="1:8" ht="39.950000000000003" customHeight="1" thickBot="1" x14ac:dyDescent="0.25">
      <c r="A11" s="116"/>
      <c r="B11" s="113"/>
      <c r="C11" s="142"/>
      <c r="D11" s="5" t="str">
        <f>IF('Info + taal-langue'!$B$2="Nederlands",'NL+FR'!$A$150,'NL+FR'!$B$150)</f>
        <v>De frequentiegraad vertoont een eerder stijgende trend: 2</v>
      </c>
      <c r="E11" s="137"/>
      <c r="F11" s="108"/>
      <c r="G11" s="144"/>
      <c r="H11" s="157"/>
    </row>
    <row r="12" spans="1:8" ht="39.950000000000003" customHeight="1" x14ac:dyDescent="0.2">
      <c r="A12" s="119" t="str">
        <f>IF('Info + taal-langue'!$B$2="Nederlands",'NL+FR'!$A$104,'NL+FR'!$B$104)</f>
        <v>2. Absenteïsme wegens ziekte</v>
      </c>
      <c r="B12" s="119" t="str">
        <f>IF('Info + taal-langue'!$B$2="Nederlands",'NL+FR'!$A$116,'NL+FR'!$B$116)</f>
        <v>Absenteïsmecijfer</v>
      </c>
      <c r="C12" s="145">
        <f>'Data collection'!G6</f>
        <v>0</v>
      </c>
      <c r="D12" s="4" t="str">
        <f>IF('Info + taal-langue'!$B$2="Nederlands",'NL+FR'!$A$151,'NL+FR'!$B$151)</f>
        <v>Hoe beoordeelt u het absenteïsme wegens ziekte, gegeven de kenmerken van uw onderneming of afdeling / dienst / departement, de sector waarin u actief bent en haar omvang?</v>
      </c>
      <c r="E12" s="135" t="str">
        <f>IF('Info + taal-langue'!$B$2="Nederlands",'NL+FR'!$A$281,'NL+FR'!$B$281)</f>
        <v>Meer informatie</v>
      </c>
      <c r="F12" s="28"/>
      <c r="G12" s="146">
        <f>SUM(F13+F17+F21)</f>
        <v>0</v>
      </c>
      <c r="H12" s="155" t="str">
        <f>UPPER(IF('Info + taal-langue'!$B$2="Nederlands",'NL+FR'!$A$129,'NL+FR'!$B$129))</f>
        <v>2. ABSENTEÏSME</v>
      </c>
    </row>
    <row r="13" spans="1:8" ht="39.950000000000003" customHeight="1" x14ac:dyDescent="0.2">
      <c r="A13" s="115"/>
      <c r="B13" s="115"/>
      <c r="C13" s="141"/>
      <c r="D13" s="3" t="str">
        <f>IF('Info + taal-langue'!$B$2="Nederlands",'NL+FR'!$A$152,'NL+FR'!$B$152)</f>
        <v>Wij vinden het niveau gunstig: 0</v>
      </c>
      <c r="E13" s="136"/>
      <c r="F13" s="107">
        <v>0</v>
      </c>
      <c r="G13" s="147"/>
      <c r="H13" s="156"/>
    </row>
    <row r="14" spans="1:8" ht="39.950000000000003" customHeight="1" x14ac:dyDescent="0.2">
      <c r="A14" s="115"/>
      <c r="B14" s="115"/>
      <c r="C14" s="141"/>
      <c r="D14" s="3" t="str">
        <f>IF('Info + taal-langue'!$B$2="Nederlands",'NL+FR'!$A$153,'NL+FR'!$B$153)</f>
        <v>Wij beschouwen het niveau als normaal/aanvaardbaar: 1</v>
      </c>
      <c r="E14" s="136"/>
      <c r="F14" s="107"/>
      <c r="G14" s="147"/>
      <c r="H14" s="156"/>
    </row>
    <row r="15" spans="1:8" ht="39.950000000000003" customHeight="1" x14ac:dyDescent="0.2">
      <c r="A15" s="115"/>
      <c r="B15" s="115"/>
      <c r="C15" s="141"/>
      <c r="D15" s="3" t="str">
        <f>IF('Info + taal-langue'!$B$2="Nederlands",'NL+FR'!$A$154,'NL+FR'!$B$154)</f>
        <v>Wij vinden het niveau ongunstig: 2</v>
      </c>
      <c r="E15" s="136"/>
      <c r="F15" s="107"/>
      <c r="G15" s="147"/>
      <c r="H15" s="156"/>
    </row>
    <row r="16" spans="1:8" ht="39.950000000000003" customHeight="1" x14ac:dyDescent="0.2">
      <c r="A16" s="115"/>
      <c r="B16" s="115"/>
      <c r="C16" s="141"/>
      <c r="D16" s="4" t="str">
        <f>IF('Info + taal-langue'!$B$2="Nederlands",'NL+FR'!$A$155,'NL+FR'!$B$155)</f>
        <v>Hoe is het gesteld met de evolutie van het absenteïsme wegens ziekte in de loop van de voorbije jaren?</v>
      </c>
      <c r="E16" s="136"/>
      <c r="F16" s="27"/>
      <c r="G16" s="147"/>
      <c r="H16" s="156"/>
    </row>
    <row r="17" spans="1:8" ht="39.950000000000003" customHeight="1" x14ac:dyDescent="0.2">
      <c r="A17" s="115"/>
      <c r="B17" s="115"/>
      <c r="C17" s="141"/>
      <c r="D17" s="3" t="str">
        <f>IF('Info + taal-langue'!$B$2="Nederlands",'NL+FR'!$A$156,'NL+FR'!$B$156)</f>
        <v>Het niveau is erg laag of vertoont een eerder dalende trend: 0</v>
      </c>
      <c r="E17" s="136"/>
      <c r="F17" s="107">
        <v>0</v>
      </c>
      <c r="G17" s="147"/>
      <c r="H17" s="156"/>
    </row>
    <row r="18" spans="1:8" ht="39.950000000000003" customHeight="1" x14ac:dyDescent="0.2">
      <c r="A18" s="115"/>
      <c r="B18" s="115"/>
      <c r="C18" s="141"/>
      <c r="D18" s="3" t="str">
        <f>IF('Info + taal-langue'!$B$2="Nederlands",'NL+FR'!$A$157,'NL+FR'!$B$157)</f>
        <v>Het niveau is ongeveer constant gebleven: 1</v>
      </c>
      <c r="E18" s="136"/>
      <c r="F18" s="107"/>
      <c r="G18" s="147"/>
      <c r="H18" s="156"/>
    </row>
    <row r="19" spans="1:8" ht="39.950000000000003" customHeight="1" thickBot="1" x14ac:dyDescent="0.25">
      <c r="A19" s="115"/>
      <c r="B19" s="115"/>
      <c r="C19" s="141"/>
      <c r="D19" s="55" t="str">
        <f>IF('Info + taal-langue'!$B$2="Nederlands",'NL+FR'!$A$158,'NL+FR'!$B$158)</f>
        <v>Het niveau vertoont een eerder stijgende trend: 2</v>
      </c>
      <c r="E19" s="136"/>
      <c r="F19" s="107"/>
      <c r="G19" s="147"/>
      <c r="H19" s="156"/>
    </row>
    <row r="20" spans="1:8" ht="39.950000000000003" customHeight="1" x14ac:dyDescent="0.2">
      <c r="A20" s="115"/>
      <c r="B20" s="119" t="str">
        <f>IF('Info + taal-langue'!$B$2="Nederlands",'NL+FR'!$A$117,'NL+FR'!$B$117)</f>
        <v>Aantal personen dat afwezig is geweest om redenen van burn-out</v>
      </c>
      <c r="C20" s="145">
        <f>'Data collection'!G8</f>
        <v>0</v>
      </c>
      <c r="D20" s="4" t="str">
        <f>IF('Info + taal-langue'!$B$2="Nederlands",'NL+FR'!$A$159,'NL+FR'!$B$159)</f>
        <v>Hoeveel werknemers werden getroffen door een burn-out ?</v>
      </c>
      <c r="E20" s="136"/>
      <c r="F20" s="27"/>
      <c r="G20" s="147"/>
      <c r="H20" s="156"/>
    </row>
    <row r="21" spans="1:8" ht="39.950000000000003" customHeight="1" x14ac:dyDescent="0.2">
      <c r="A21" s="115"/>
      <c r="B21" s="115"/>
      <c r="C21" s="141"/>
      <c r="D21" s="3" t="str">
        <f>IF('Info + taal-langue'!$B$2="Nederlands",'NL+FR'!$A$160,'NL+FR'!$B$160)</f>
        <v>Voor zover wij weten is geen enkele werknemer ziek geworden om reden van burn-out: 0</v>
      </c>
      <c r="E21" s="136"/>
      <c r="F21" s="107">
        <v>0</v>
      </c>
      <c r="G21" s="147"/>
      <c r="H21" s="156"/>
    </row>
    <row r="22" spans="1:8" ht="39.950000000000003" customHeight="1" x14ac:dyDescent="0.2">
      <c r="A22" s="115"/>
      <c r="B22" s="115"/>
      <c r="C22" s="141"/>
      <c r="D22" s="3" t="str">
        <f>IF('Info + taal-langue'!$B$2="Nederlands",'NL+FR'!$A$161,'NL+FR'!$B$161)</f>
        <v>Voor zover wij weten zijn er erg weinig werknemers ziek geworden om reden van burn-out: 1</v>
      </c>
      <c r="E22" s="136"/>
      <c r="F22" s="107"/>
      <c r="G22" s="147"/>
      <c r="H22" s="156"/>
    </row>
    <row r="23" spans="1:8" ht="48.95" customHeight="1" thickBot="1" x14ac:dyDescent="0.25">
      <c r="A23" s="115"/>
      <c r="B23" s="115"/>
      <c r="C23" s="141"/>
      <c r="D23" s="55" t="str">
        <f>IF('Info + taal-langue'!$B$2="Nederlands",'NL+FR'!$A$162,'NL+FR'!$B$162)</f>
        <v>Voor zover wij weten zijn er meerdere werknemers ziek geworden om reden van burn-out: 2</v>
      </c>
      <c r="E23" s="136"/>
      <c r="F23" s="108"/>
      <c r="G23" s="147"/>
      <c r="H23" s="156"/>
    </row>
    <row r="24" spans="1:8" ht="57" customHeight="1" x14ac:dyDescent="0.2">
      <c r="A24" s="119" t="str">
        <f>IF('Info + taal-langue'!$B$2="Nederlands",'NL+FR'!$A$105,'NL+FR'!$B$105)</f>
        <v>3. Personeelsverloop (turnover)</v>
      </c>
      <c r="B24" s="119" t="str">
        <f>IF('Info + taal-langue'!$B$2="Nederlands",'NL+FR'!$A$118,'NL+FR'!$B$118)</f>
        <v>Verlooppercentage</v>
      </c>
      <c r="C24" s="145">
        <f>'Data collection'!G10</f>
        <v>0</v>
      </c>
      <c r="D24" s="4" t="str">
        <f>IF('Info + taal-langue'!$B$2="Nederlands",'NL+FR'!$A$163,'NL+FR'!$B$163)</f>
        <v>Hoe beoordeelt u het verlooppercentage, gegeven de kenmerken van uw onderneming of afdeling / dienst / departement, de sector waarin u actief bent en haar omvang?</v>
      </c>
      <c r="E24" s="135" t="str">
        <f>IF('Info + taal-langue'!$B$2="Nederlands",'NL+FR'!$A$281,'NL+FR'!$B$281)</f>
        <v>Meer informatie</v>
      </c>
      <c r="F24" s="28"/>
      <c r="G24" s="146">
        <f>SUM(F25+F29)</f>
        <v>0</v>
      </c>
      <c r="H24" s="155" t="str">
        <f>UPPER(IF('Info + taal-langue'!$B$2="Nederlands",'NL+FR'!$A$118,'NL+FR'!$B$118))</f>
        <v>VERLOOPPERCENTAGE</v>
      </c>
    </row>
    <row r="25" spans="1:8" ht="39.950000000000003" customHeight="1" x14ac:dyDescent="0.2">
      <c r="A25" s="115"/>
      <c r="B25" s="115"/>
      <c r="C25" s="141"/>
      <c r="D25" s="3" t="str">
        <f>IF('Info + taal-langue'!$B$2="Nederlands",'NL+FR'!$A$164,'NL+FR'!$B$164)</f>
        <v>Wij vinden het verlooppercentage gunstig: 0</v>
      </c>
      <c r="E25" s="136"/>
      <c r="F25" s="107">
        <v>0</v>
      </c>
      <c r="G25" s="147"/>
      <c r="H25" s="156"/>
    </row>
    <row r="26" spans="1:8" ht="39.950000000000003" customHeight="1" x14ac:dyDescent="0.2">
      <c r="A26" s="115"/>
      <c r="B26" s="115"/>
      <c r="C26" s="141"/>
      <c r="D26" s="3" t="str">
        <f>IF('Info + taal-langue'!$B$2="Nederlands",'NL+FR'!$A$165,'NL+FR'!$B$165)</f>
        <v>Wij beschouwen het verlooppercentage als normaal/aanvaardbaar: 1</v>
      </c>
      <c r="E26" s="136"/>
      <c r="F26" s="107"/>
      <c r="G26" s="147"/>
      <c r="H26" s="156"/>
    </row>
    <row r="27" spans="1:8" ht="42.95" customHeight="1" x14ac:dyDescent="0.2">
      <c r="A27" s="115"/>
      <c r="B27" s="115"/>
      <c r="C27" s="141"/>
      <c r="D27" s="3" t="str">
        <f>IF('Info + taal-langue'!$B$2="Nederlands",'NL+FR'!$A$166,'NL+FR'!$B$166)</f>
        <v>Wij vinden het verlooppercentage ongunstig: 2</v>
      </c>
      <c r="E27" s="136"/>
      <c r="F27" s="107"/>
      <c r="G27" s="147"/>
      <c r="H27" s="156"/>
    </row>
    <row r="28" spans="1:8" ht="39.950000000000003" customHeight="1" x14ac:dyDescent="0.2">
      <c r="A28" s="115"/>
      <c r="B28" s="115"/>
      <c r="C28" s="141"/>
      <c r="D28" s="4" t="str">
        <f>IF('Info + taal-langue'!$B$2="Nederlands",'NL+FR'!$A$167,'NL+FR'!$B$167)</f>
        <v>Hoe is het gesteld met de evolutie van het personeelsverloop in de loop van de voorbije jaren?</v>
      </c>
      <c r="E28" s="136"/>
      <c r="F28" s="27"/>
      <c r="G28" s="147"/>
      <c r="H28" s="156"/>
    </row>
    <row r="29" spans="1:8" ht="39.950000000000003" customHeight="1" x14ac:dyDescent="0.2">
      <c r="A29" s="115"/>
      <c r="B29" s="115"/>
      <c r="C29" s="141"/>
      <c r="D29" s="3" t="str">
        <f>IF('Info + taal-langue'!$B$2="Nederlands",'NL+FR'!$A$168,'NL+FR'!$B$168)</f>
        <v>Het verlooppercentage is erg laag of vertoont een eerder dalende trend: 0</v>
      </c>
      <c r="E29" s="136"/>
      <c r="F29" s="107">
        <v>0</v>
      </c>
      <c r="G29" s="147"/>
      <c r="H29" s="156"/>
    </row>
    <row r="30" spans="1:8" ht="39.950000000000003" customHeight="1" x14ac:dyDescent="0.2">
      <c r="A30" s="115"/>
      <c r="B30" s="115"/>
      <c r="C30" s="141"/>
      <c r="D30" s="3" t="str">
        <f>IF('Info + taal-langue'!$B$2="Nederlands",'NL+FR'!$A$169,'NL+FR'!$B$169)</f>
        <v>Het verlooppercentage is ongeveer constant gebleven: 1</v>
      </c>
      <c r="E30" s="136"/>
      <c r="F30" s="107"/>
      <c r="G30" s="147"/>
      <c r="H30" s="156"/>
    </row>
    <row r="31" spans="1:8" ht="39.950000000000003" customHeight="1" thickBot="1" x14ac:dyDescent="0.25">
      <c r="A31" s="116"/>
      <c r="B31" s="116"/>
      <c r="C31" s="142"/>
      <c r="D31" s="5" t="str">
        <f>IF('Info + taal-langue'!$B$2="Nederlands",'NL+FR'!$A$170,'NL+FR'!$B$170)</f>
        <v>Het verlooppercentage vertoont een eerder stijgende trend: 2</v>
      </c>
      <c r="E31" s="137"/>
      <c r="F31" s="108"/>
      <c r="G31" s="148"/>
      <c r="H31" s="157"/>
    </row>
    <row r="32" spans="1:8" ht="60" customHeight="1" x14ac:dyDescent="0.2">
      <c r="A32" s="119" t="str">
        <f>IF('Info + taal-langue'!$B$2="Nederlands",'NL+FR'!$A$106,'NL+FR'!$B$106)</f>
        <v>4. Verzoeken tot formele of informele psychosociale interventies</v>
      </c>
      <c r="B32" s="119" t="str">
        <f>IF('Info + taal-langue'!$B$2="Nederlands",'NL+FR'!$A$119,'NL+FR'!$B$119)</f>
        <v>Totaal aantal verzoeken tot (informele of formele) psychosociale interventies gericht aan de vertrouwenspersoon of de 
(interne of externe) preventieadviseur psychosociale aspecten</v>
      </c>
      <c r="C32" s="145">
        <f>'Data collection'!G13</f>
        <v>0</v>
      </c>
      <c r="D32" s="4" t="str">
        <f>IF('Info + taal-langue'!$B$2="Nederlands",'NL+FR'!$A$171,'NL+FR'!$B$171)</f>
        <v>Hoe beoordeelt u het aantal verzoeken tot interventie, geformuleerd door de werknemers van uw onderneming of afdeling / dienst / departement, gegeven de sector waarin u actief bent, de samenstelling van uw personeelsbestand en de arbeidsomstandigheden?</v>
      </c>
      <c r="E32" s="135" t="str">
        <f>IF('Info + taal-langue'!$B$2="Nederlands",'NL+FR'!$A$281,'NL+FR'!$B$281)</f>
        <v>Meer informatie</v>
      </c>
      <c r="F32" s="28"/>
      <c r="G32" s="146">
        <f>SUM(F33+F37+F41+F45)</f>
        <v>0</v>
      </c>
      <c r="H32" s="155" t="str">
        <f>UPPER(IF('Info + taal-langue'!$B$2="Nederlands",'NL+FR'!$A$69,'NL+FR'!$B$69))</f>
        <v>4. PSYCHOSOCIALE VERZOEKEN</v>
      </c>
    </row>
    <row r="33" spans="1:8" ht="39.950000000000003" customHeight="1" x14ac:dyDescent="0.2">
      <c r="A33" s="115"/>
      <c r="B33" s="115"/>
      <c r="C33" s="141"/>
      <c r="D33" s="3" t="str">
        <f>IF('Info + taal-langue'!$B$2="Nederlands",'NL+FR'!$A$172,'NL+FR'!$B$172)</f>
        <v>Wij vinden het aantal gunstig: 0</v>
      </c>
      <c r="E33" s="136"/>
      <c r="F33" s="107">
        <v>0</v>
      </c>
      <c r="G33" s="147"/>
      <c r="H33" s="158"/>
    </row>
    <row r="34" spans="1:8" ht="39.950000000000003" customHeight="1" x14ac:dyDescent="0.2">
      <c r="A34" s="115"/>
      <c r="B34" s="115"/>
      <c r="C34" s="141"/>
      <c r="D34" s="3" t="str">
        <f>IF('Info + taal-langue'!$B$2="Nederlands",'NL+FR'!$A$173,'NL+FR'!$B$173)</f>
        <v>Wij beschouwen het aantal als normaal/aanvaardbaar: 1</v>
      </c>
      <c r="E34" s="136"/>
      <c r="F34" s="107"/>
      <c r="G34" s="147"/>
      <c r="H34" s="158"/>
    </row>
    <row r="35" spans="1:8" ht="39.950000000000003" customHeight="1" x14ac:dyDescent="0.2">
      <c r="A35" s="115"/>
      <c r="B35" s="115"/>
      <c r="C35" s="141"/>
      <c r="D35" s="3" t="str">
        <f>IF('Info + taal-langue'!$B$2="Nederlands",'NL+FR'!$A$174,'NL+FR'!$B$174)</f>
        <v>Wij vinden het aantal ongunstig: 2</v>
      </c>
      <c r="E35" s="136"/>
      <c r="F35" s="107"/>
      <c r="G35" s="147"/>
      <c r="H35" s="158"/>
    </row>
    <row r="36" spans="1:8" ht="39.950000000000003" customHeight="1" x14ac:dyDescent="0.2">
      <c r="A36" s="115"/>
      <c r="B36" s="115"/>
      <c r="C36" s="141"/>
      <c r="D36" s="4" t="str">
        <f>IF('Info + taal-langue'!$B$2="Nederlands",'NL+FR'!$A$175,'NL+FR'!$B$175)</f>
        <v>Hoe is het gesteld met de evolutie van het aantal verzoeken tot interventies in de loop van de voorbije jaren?</v>
      </c>
      <c r="E36" s="136"/>
      <c r="F36" s="27"/>
      <c r="G36" s="147"/>
      <c r="H36" s="158"/>
    </row>
    <row r="37" spans="1:8" ht="39.950000000000003" customHeight="1" x14ac:dyDescent="0.2">
      <c r="A37" s="115"/>
      <c r="B37" s="115"/>
      <c r="C37" s="141"/>
      <c r="D37" s="3" t="str">
        <f>IF('Info + taal-langue'!$B$2="Nederlands",'NL+FR'!$A$176,'NL+FR'!$B$176)</f>
        <v>Het aantal is erg laag of vertoont een eerder dalende trend: 0</v>
      </c>
      <c r="E37" s="136"/>
      <c r="F37" s="107">
        <v>0</v>
      </c>
      <c r="G37" s="147"/>
      <c r="H37" s="158"/>
    </row>
    <row r="38" spans="1:8" ht="39.950000000000003" customHeight="1" x14ac:dyDescent="0.2">
      <c r="A38" s="115"/>
      <c r="B38" s="115"/>
      <c r="C38" s="141"/>
      <c r="D38" s="3" t="str">
        <f>IF('Info + taal-langue'!$B$2="Nederlands",'NL+FR'!$A$177,'NL+FR'!$B$177)</f>
        <v>Het aantal blijft ongeveer constant: 1</v>
      </c>
      <c r="E38" s="136"/>
      <c r="F38" s="107"/>
      <c r="G38" s="147"/>
      <c r="H38" s="158"/>
    </row>
    <row r="39" spans="1:8" ht="39.950000000000003" customHeight="1" x14ac:dyDescent="0.2">
      <c r="A39" s="115"/>
      <c r="B39" s="115"/>
      <c r="C39" s="141"/>
      <c r="D39" s="3" t="str">
        <f>IF('Info + taal-langue'!$B$2="Nederlands",'NL+FR'!$A$178,'NL+FR'!$B$178)</f>
        <v>Het aantal vertoont een eerder stijgende trend: 2</v>
      </c>
      <c r="E39" s="136"/>
      <c r="F39" s="107"/>
      <c r="G39" s="147"/>
      <c r="H39" s="158"/>
    </row>
    <row r="40" spans="1:8" ht="56.1" customHeight="1" x14ac:dyDescent="0.2">
      <c r="A40" s="115"/>
      <c r="B40" s="115"/>
      <c r="C40" s="141"/>
      <c r="D40" s="4" t="str">
        <f>IF('Info + taal-langue'!$B$2="Nederlands",'NL+FR'!$A$179,'NL+FR'!$B$179)</f>
        <v>Bestaat er binnen de onderneming een beleid omtrent psychosociale risico's op het werk?</v>
      </c>
      <c r="E40" s="136"/>
      <c r="F40" s="27"/>
      <c r="G40" s="147"/>
      <c r="H40" s="158"/>
    </row>
    <row r="41" spans="1:8" ht="39.950000000000003" customHeight="1" x14ac:dyDescent="0.2">
      <c r="A41" s="115"/>
      <c r="B41" s="115"/>
      <c r="C41" s="141"/>
      <c r="D41" s="3" t="str">
        <f>IF('Info + taal-langue'!$B$2="Nederlands",'NL+FR'!$A$180,'NL+FR'!$B$180)</f>
        <v>Er bestaat zo’n beleid, waaraan concrete acties gekoppeld zijn: 0</v>
      </c>
      <c r="E41" s="136"/>
      <c r="F41" s="107">
        <v>0</v>
      </c>
      <c r="G41" s="147"/>
      <c r="H41" s="158"/>
    </row>
    <row r="42" spans="1:8" ht="39.950000000000003" customHeight="1" x14ac:dyDescent="0.2">
      <c r="A42" s="115"/>
      <c r="B42" s="115"/>
      <c r="C42" s="141"/>
      <c r="D42" s="3" t="str">
        <f>IF('Info + taal-langue'!$B$2="Nederlands",'NL+FR'!$A$181,'NL+FR'!$B$181)</f>
        <v>Er bestaat zo’n beleid, doch deze blijft dode letter: 1</v>
      </c>
      <c r="E42" s="136"/>
      <c r="F42" s="107"/>
      <c r="G42" s="147"/>
      <c r="H42" s="158"/>
    </row>
    <row r="43" spans="1:8" ht="39.950000000000003" customHeight="1" x14ac:dyDescent="0.2">
      <c r="A43" s="115"/>
      <c r="B43" s="115"/>
      <c r="C43" s="141"/>
      <c r="D43" s="3" t="str">
        <f>IF('Info + taal-langue'!$B$2="Nederlands",'NL+FR'!$A$182,'NL+FR'!$B$182)</f>
        <v>Zo’n beleid bestaat niet in onze onderneming: 2</v>
      </c>
      <c r="E43" s="136"/>
      <c r="F43" s="107"/>
      <c r="G43" s="147"/>
      <c r="H43" s="158"/>
    </row>
    <row r="44" spans="1:8" ht="39.950000000000003" customHeight="1" x14ac:dyDescent="0.2">
      <c r="A44" s="115"/>
      <c r="B44" s="115"/>
      <c r="C44" s="141"/>
      <c r="D44" s="4" t="str">
        <f>IF('Info + taal-langue'!$B$2="Nederlands",'NL+FR'!$A$183,'NL+FR'!$B$183)</f>
        <v>Heeft de onderneming één of meerdere vertrouwenspersonen aangeduid?</v>
      </c>
      <c r="E44" s="136"/>
      <c r="F44" s="27"/>
      <c r="G44" s="147"/>
      <c r="H44" s="158"/>
    </row>
    <row r="45" spans="1:8" ht="39.950000000000003" customHeight="1" x14ac:dyDescent="0.2">
      <c r="A45" s="115"/>
      <c r="B45" s="115"/>
      <c r="C45" s="141"/>
      <c r="D45" s="3" t="str">
        <f>IF('Info + taal-langue'!$B$2="Nederlands",'NL+FR'!$A$184,'NL+FR'!$B$184)</f>
        <v>Ja. Deze personen zijn bekend bij de werknemers, en het is voor iedereen duidelijk wat hun rol is: 0</v>
      </c>
      <c r="E45" s="136"/>
      <c r="F45" s="107">
        <v>0</v>
      </c>
      <c r="G45" s="147"/>
      <c r="H45" s="158"/>
    </row>
    <row r="46" spans="1:8" ht="39.950000000000003" customHeight="1" x14ac:dyDescent="0.2">
      <c r="A46" s="115"/>
      <c r="B46" s="115"/>
      <c r="C46" s="141"/>
      <c r="D46" s="3" t="str">
        <f>IF('Info + taal-langue'!$B$2="Nederlands",'NL+FR'!$A$185,'NL+FR'!$B$185)</f>
        <v>Ja. Deze personen zijn evenwel weinig bekend bij de werknemers, en het is weinig duidelijk wat hun rol is: 1</v>
      </c>
      <c r="E46" s="136"/>
      <c r="F46" s="107"/>
      <c r="G46" s="147"/>
      <c r="H46" s="158"/>
    </row>
    <row r="47" spans="1:8" ht="39.950000000000003" customHeight="1" thickBot="1" x14ac:dyDescent="0.25">
      <c r="A47" s="116"/>
      <c r="B47" s="116"/>
      <c r="C47" s="142"/>
      <c r="D47" s="5" t="str">
        <f>IF('Info + taal-langue'!$B$2="Nederlands",'NL+FR'!$A$186,'NL+FR'!$B$186)</f>
        <v>Nee, er werden geen vertrouwenspersonen aangeduid: 2</v>
      </c>
      <c r="E47" s="137"/>
      <c r="F47" s="108"/>
      <c r="G47" s="148"/>
      <c r="H47" s="159"/>
    </row>
    <row r="48" spans="1:8" ht="60" customHeight="1" x14ac:dyDescent="0.2">
      <c r="A48" s="119" t="str">
        <f>IF('Info + taal-langue'!$B$2="Nederlands",'NL+FR'!$A$107,'NL+FR'!$B$107)</f>
        <v>5. Mogelijk schokkende gebeurtenissen voorgevallen op de arbeidsplaats en maatregelen die in dit verband werden genomen</v>
      </c>
      <c r="B48" s="119" t="str">
        <f>IF('Info + taal-langue'!$B$2="Nederlands",'NL+FR'!$A$120,'NL+FR'!$B$120)</f>
        <v>Aantal mogelijks schokkende gebeurtenissen waarbij één of meerdere werknemers betrokken waren</v>
      </c>
      <c r="C48" s="145">
        <f>'Data collection'!G18</f>
        <v>0</v>
      </c>
      <c r="D48" s="4" t="str">
        <f>IF('Info + taal-langue'!$B$2="Nederlands",'NL+FR'!$A$187,'NL+FR'!$B$187)</f>
        <v>In welke mate werden werknemers in de onderneming of afdeling / dienst / departement geconfronteerd met mogelijks schokkende gebeurtenissen in de loop van het voorgaande jaar, hetzij als getuige, hetzij als slachtoffer?</v>
      </c>
      <c r="E48" s="135" t="str">
        <f>IF('Info + taal-langue'!$B$2="Nederlands",'NL+FR'!$A$281,'NL+FR'!$B$281)</f>
        <v>Meer informatie</v>
      </c>
      <c r="F48" s="28"/>
      <c r="G48" s="146">
        <f>SUM(F49)</f>
        <v>0</v>
      </c>
      <c r="H48" s="155" t="str">
        <f>UPPER(IF('Info + taal-langue'!$B$2="Nederlands",'NL+FR'!$A$72,'NL+FR'!$B$72))</f>
        <v>5. SCHOKKENDE GEBEURTENISSEN</v>
      </c>
    </row>
    <row r="49" spans="1:8" ht="39.950000000000003" customHeight="1" x14ac:dyDescent="0.2">
      <c r="A49" s="115"/>
      <c r="B49" s="115"/>
      <c r="C49" s="141"/>
      <c r="D49" s="3" t="str">
        <f>IF('Info + taal-langue'!$B$2="Nederlands",'NL+FR'!$A$188,'NL+FR'!$B$188)</f>
        <v>Voor zover wij weten werden er geen werknemers geconfronteerd met een mogelijks schokkende gebeurtenis: 0</v>
      </c>
      <c r="E49" s="136"/>
      <c r="F49" s="107">
        <v>0</v>
      </c>
      <c r="G49" s="147"/>
      <c r="H49" s="156"/>
    </row>
    <row r="50" spans="1:8" ht="60" customHeight="1" x14ac:dyDescent="0.2">
      <c r="A50" s="115"/>
      <c r="B50" s="115"/>
      <c r="C50" s="141"/>
      <c r="D50" s="3" t="str">
        <f>IF('Info + taal-langue'!$B$2="Nederlands",'NL+FR'!$A$189,'NL+FR'!$B$189)</f>
        <v>Eén of meerdere werknemers werden blootgesteld aan een mogelijks schokkende gebeurtenis. De onderneming heeft hierop gepast gereageerd en gezorgd voor de nodige ondersteuning van de betrokken werknemer(s): 1</v>
      </c>
      <c r="E50" s="136"/>
      <c r="F50" s="107"/>
      <c r="G50" s="147"/>
      <c r="H50" s="156"/>
    </row>
    <row r="51" spans="1:8" ht="78" customHeight="1" thickBot="1" x14ac:dyDescent="0.25">
      <c r="A51" s="115"/>
      <c r="B51" s="115"/>
      <c r="C51" s="141"/>
      <c r="D51" s="55" t="str">
        <f>IF('Info + taal-langue'!$B$2="Nederlands",'NL+FR'!$A$190,'NL+FR'!$B$190)</f>
        <v>Eén of meerdere werknemers werden blootgesteld aan een mogelijks schokkende gebeurtenis. De onderneming heeft hier niet adequaat op gereageerd en vond het onnodig om te zorgen voor de nodige ondersteuning van de betrokken werknemer(s): 2</v>
      </c>
      <c r="E51" s="136"/>
      <c r="F51" s="108"/>
      <c r="G51" s="147"/>
      <c r="H51" s="156"/>
    </row>
    <row r="52" spans="1:8" ht="39.950000000000003" customHeight="1" x14ac:dyDescent="0.2">
      <c r="A52" s="119" t="str">
        <f>IF('Info + taal-langue'!$B$2="Nederlands",'NL+FR'!$A$108,'NL+FR'!$B$108)</f>
        <v>6. Emotionele incidenten</v>
      </c>
      <c r="B52" s="125" t="str">
        <f>IF('Info + taal-langue'!$B$2="Nederlands",'NL+FR'!$A$121,'NL+FR'!$B$121)</f>
        <v>Aantal emotionele uitbarstingen, huilbuien of woede-uitvallen op de arbeidsplaats, voor zover u bekend</v>
      </c>
      <c r="C52" s="145">
        <f>'Data collection'!G22</f>
        <v>0</v>
      </c>
      <c r="D52" s="4" t="str">
        <f>IF('Info + taal-langue'!$B$2="Nederlands",'NL+FR'!$A$191,'NL+FR'!$B$191)</f>
        <v>Hoe frequent kwamen dit soort emotionele incidenten voor gedurende het voorgaande jaar ?</v>
      </c>
      <c r="E52" s="135" t="str">
        <f>IF('Info + taal-langue'!$B$2="Nederlands",'NL+FR'!$A$281,'NL+FR'!$B$281)</f>
        <v>Meer informatie</v>
      </c>
      <c r="F52" s="28"/>
      <c r="G52" s="146">
        <f>SUM(F53)</f>
        <v>0</v>
      </c>
      <c r="H52" s="155" t="str">
        <f>UPPER(IF('Info + taal-langue'!$B$2="Nederlands",'NL+FR'!$A$108,'NL+FR'!$B$108))</f>
        <v>6. EMOTIONELE INCIDENTEN</v>
      </c>
    </row>
    <row r="53" spans="1:8" ht="36" customHeight="1" x14ac:dyDescent="0.2">
      <c r="A53" s="115"/>
      <c r="B53" s="126"/>
      <c r="C53" s="141"/>
      <c r="D53" s="3" t="str">
        <f>IF('Info + taal-langue'!$B$2="Nederlands",'NL+FR'!$A$192,'NL+FR'!$B$192)</f>
        <v>Zelden of nooit: 0</v>
      </c>
      <c r="E53" s="136"/>
      <c r="F53" s="107">
        <v>0</v>
      </c>
      <c r="G53" s="147"/>
      <c r="H53" s="156"/>
    </row>
    <row r="54" spans="1:8" ht="32.1" customHeight="1" x14ac:dyDescent="0.2">
      <c r="A54" s="115"/>
      <c r="B54" s="126"/>
      <c r="C54" s="141"/>
      <c r="D54" s="3" t="str">
        <f>IF('Info + taal-langue'!$B$2="Nederlands",'NL+FR'!$A$193,'NL+FR'!$B$193)</f>
        <v>Soms/van tijd tot tijd: 1</v>
      </c>
      <c r="E54" s="136"/>
      <c r="F54" s="107"/>
      <c r="G54" s="147"/>
      <c r="H54" s="156"/>
    </row>
    <row r="55" spans="1:8" ht="33.950000000000003" customHeight="1" x14ac:dyDescent="0.2">
      <c r="A55" s="115"/>
      <c r="B55" s="126"/>
      <c r="C55" s="141"/>
      <c r="D55" s="3" t="str">
        <f>IF('Info + taal-langue'!$B$2="Nederlands",'NL+FR'!$A$194,'NL+FR'!$B$194)</f>
        <v>Regelmatig: 2</v>
      </c>
      <c r="E55" s="136"/>
      <c r="F55" s="107"/>
      <c r="G55" s="147"/>
      <c r="H55" s="156"/>
    </row>
    <row r="56" spans="1:8" ht="32.1" customHeight="1" thickBot="1" x14ac:dyDescent="0.25">
      <c r="A56" s="115"/>
      <c r="B56" s="126"/>
      <c r="C56" s="141"/>
      <c r="D56" s="55" t="str">
        <f>IF('Info + taal-langue'!$B$2="Nederlands",'NL+FR'!$A$195,'NL+FR'!$B$195)</f>
        <v>Erg dikwijls: 3</v>
      </c>
      <c r="E56" s="136"/>
      <c r="F56" s="108"/>
      <c r="G56" s="147"/>
      <c r="H56" s="156"/>
    </row>
    <row r="57" spans="1:8" ht="39.950000000000003" customHeight="1" x14ac:dyDescent="0.2">
      <c r="A57" s="119" t="str">
        <f>IF('Info + taal-langue'!$B$2="Nederlands",'NL+FR'!$A$109,'NL+FR'!$B$109)</f>
        <v xml:space="preserve">7. Groepsconflicten </v>
      </c>
      <c r="B57" s="119" t="str">
        <f>IF('Info + taal-langue'!$B$2="Nederlands",'NL+FR'!$A$122,'NL+FR'!$B$122)</f>
        <v>Aantal groepsconflicten of conflicten tussen personen, voor zover u bekend</v>
      </c>
      <c r="C57" s="145">
        <f>'Data collection'!G25</f>
        <v>0</v>
      </c>
      <c r="D57" s="4" t="str">
        <f>IF('Info + taal-langue'!$B$2="Nederlands",'NL+FR'!$A$196,'NL+FR'!$B$196)</f>
        <v>Hoe frequent kwamen dergelijke conflicten voor gedurende het voorgaande jaar?</v>
      </c>
      <c r="E57" s="135" t="str">
        <f>IF('Info + taal-langue'!$B$2="Nederlands",'NL+FR'!$A$281,'NL+FR'!$B$281)</f>
        <v>Meer informatie</v>
      </c>
      <c r="F57" s="28"/>
      <c r="G57" s="149">
        <f>SUM(F58+F63)</f>
        <v>0</v>
      </c>
      <c r="H57" s="155" t="str">
        <f>UPPER(IF('Info + taal-langue'!$B$2="Nederlands",'NL+FR'!$A$109,'NL+FR'!$B$109))</f>
        <v xml:space="preserve">7. GROEPSCONFLICTEN </v>
      </c>
    </row>
    <row r="58" spans="1:8" ht="39.950000000000003" customHeight="1" x14ac:dyDescent="0.2">
      <c r="A58" s="115"/>
      <c r="B58" s="115"/>
      <c r="C58" s="141"/>
      <c r="D58" s="3" t="str">
        <f>IF('Info + taal-langue'!$B$2="Nederlands",'NL+FR'!$A$197,'NL+FR'!$B$197)</f>
        <v>Naar ons weten deed zich geen enkel conflict voor: 0</v>
      </c>
      <c r="E58" s="136"/>
      <c r="F58" s="107">
        <v>0</v>
      </c>
      <c r="G58" s="150"/>
      <c r="H58" s="156"/>
    </row>
    <row r="59" spans="1:8" ht="39.950000000000003" customHeight="1" x14ac:dyDescent="0.2">
      <c r="A59" s="115"/>
      <c r="B59" s="115"/>
      <c r="C59" s="141"/>
      <c r="D59" s="3" t="str">
        <f>IF('Info + taal-langue'!$B$2="Nederlands",'NL+FR'!$A$198,'NL+FR'!$B$198)</f>
        <v>Naar ons weten was er slechts sprake van enkele dergelijke conflicten: 1</v>
      </c>
      <c r="E59" s="136"/>
      <c r="F59" s="107"/>
      <c r="G59" s="150"/>
      <c r="H59" s="156"/>
    </row>
    <row r="60" spans="1:8" ht="39.950000000000003" customHeight="1" x14ac:dyDescent="0.2">
      <c r="A60" s="115"/>
      <c r="B60" s="115"/>
      <c r="C60" s="141"/>
      <c r="D60" s="3" t="str">
        <f>IF('Info + taal-langue'!$B$2="Nederlands",'NL+FR'!$A$199,'NL+FR'!$B$199)</f>
        <v>Dergelijke conflicten doen zich regelmatig voor, ongeveer elke maand: 2</v>
      </c>
      <c r="E60" s="136"/>
      <c r="F60" s="107"/>
      <c r="G60" s="150"/>
      <c r="H60" s="156"/>
    </row>
    <row r="61" spans="1:8" ht="39.950000000000003" customHeight="1" x14ac:dyDescent="0.2">
      <c r="A61" s="115"/>
      <c r="B61" s="115"/>
      <c r="C61" s="141"/>
      <c r="D61" s="3" t="str">
        <f>IF('Info + taal-langue'!$B$2="Nederlands",'NL+FR'!$A$200,'NL+FR'!$B$200)</f>
        <v>Dergelijke conflicten doen zich wekelijks of meerdere keren per week voor: 3</v>
      </c>
      <c r="E61" s="136"/>
      <c r="F61" s="107"/>
      <c r="G61" s="150"/>
      <c r="H61" s="156"/>
    </row>
    <row r="62" spans="1:8" ht="39.950000000000003" customHeight="1" x14ac:dyDescent="0.2">
      <c r="A62" s="115"/>
      <c r="B62" s="115"/>
      <c r="C62" s="141"/>
      <c r="D62" s="4" t="str">
        <f>IF('Info + taal-langue'!$B$2="Nederlands",'NL+FR'!$A$201,'NL+FR'!$B$201)</f>
        <v>Hoe zou u het belang (de ernst) van dergelijke conflicten inschatten?</v>
      </c>
      <c r="E62" s="136"/>
      <c r="F62" s="27"/>
      <c r="G62" s="150"/>
      <c r="H62" s="156"/>
    </row>
    <row r="63" spans="1:8" ht="39.950000000000003" customHeight="1" x14ac:dyDescent="0.2">
      <c r="A63" s="115"/>
      <c r="B63" s="115"/>
      <c r="C63" s="141"/>
      <c r="D63" s="3" t="str">
        <f>IF('Info + taal-langue'!$B$2="Nederlands",'NL+FR'!$A$202,'NL+FR'!$B$202)</f>
        <v>Naar ons weten deed zich geen enkel conflict voor: 0</v>
      </c>
      <c r="E63" s="136"/>
      <c r="F63" s="107">
        <v>0</v>
      </c>
      <c r="G63" s="150"/>
      <c r="H63" s="156"/>
    </row>
    <row r="64" spans="1:8" ht="39.950000000000003" customHeight="1" x14ac:dyDescent="0.2">
      <c r="A64" s="115"/>
      <c r="B64" s="115"/>
      <c r="C64" s="141"/>
      <c r="D64" s="3" t="str">
        <f>IF('Info + taal-langue'!$B$2="Nederlands",'NL+FR'!$A$203,'NL+FR'!$B$203)</f>
        <v>In het algemeen worden dergelijke conflicten snel opgelost en hebben zij geen of weinig invloed op het werk: 1</v>
      </c>
      <c r="E64" s="136"/>
      <c r="F64" s="107"/>
      <c r="G64" s="150"/>
      <c r="H64" s="156"/>
    </row>
    <row r="65" spans="1:8" ht="47.1" customHeight="1" thickBot="1" x14ac:dyDescent="0.25">
      <c r="A65" s="116"/>
      <c r="B65" s="116"/>
      <c r="C65" s="142"/>
      <c r="D65" s="5" t="str">
        <f>IF('Info + taal-langue'!$B$2="Nederlands",'NL+FR'!$A$204,'NL+FR'!$B$204)</f>
        <v>Meerdere conflicten hebben een belangrijke invloed gehad op het werk en/of hebben nogal wat tijd gevergd om opgelost te
geraken: 2</v>
      </c>
      <c r="E65" s="137"/>
      <c r="F65" s="108"/>
      <c r="G65" s="151"/>
      <c r="H65" s="157"/>
    </row>
    <row r="66" spans="1:8" ht="39.950000000000003" customHeight="1" x14ac:dyDescent="0.2">
      <c r="A66" s="119" t="str">
        <f>IF('Info + taal-langue'!$B$2="Nederlands",'NL+FR'!$A$110,'NL+FR'!$B$110)</f>
        <v>8. Ongewenst gedrag door derden</v>
      </c>
      <c r="B66" s="119" t="str">
        <f>IF('Info + taal-langue'!$B$2="Nederlands",'NL+FR'!$A$123,'NL+FR'!$B$123)</f>
        <v>Aantal incidenten uitgaande van derden (verbaal of fysiek geweld, of andere vormen van grensoverschrijdend gedrag vanwege personen van buiten de onderneming) waarvan de werknemers het slachtoffer zijn geworden</v>
      </c>
      <c r="C66" s="145">
        <f>'Data collection'!G28</f>
        <v>0</v>
      </c>
      <c r="D66" s="4" t="str">
        <f>IF('Info + taal-langue'!$B$2="Nederlands",'NL+FR'!$A$205,'NL+FR'!$B$205)</f>
        <v>Hoe frequent kwamen dergelijke incidenten voor gedurende het voorgaande jaar?</v>
      </c>
      <c r="E66" s="135" t="str">
        <f>IF('Info + taal-langue'!$B$2="Nederlands",'NL+FR'!$A$281,'NL+FR'!$B$281)</f>
        <v>Meer informatie</v>
      </c>
      <c r="F66" s="28"/>
      <c r="G66" s="146">
        <f>SUM(F67+F72)</f>
        <v>0</v>
      </c>
      <c r="H66" s="155" t="str">
        <f>UPPER(IF('Info + taal-langue'!$B$2="Nederlands",'NL+FR'!$A$110,'NL+FR'!$B$110))</f>
        <v>8. ONGEWENST GEDRAG DOOR DERDEN</v>
      </c>
    </row>
    <row r="67" spans="1:8" ht="39.950000000000003" customHeight="1" x14ac:dyDescent="0.2">
      <c r="A67" s="115"/>
      <c r="B67" s="115"/>
      <c r="C67" s="141"/>
      <c r="D67" s="3" t="str">
        <f>IF('Info + taal-langue'!$B$2="Nederlands",'NL+FR'!$A$206,'NL+FR'!$B$206)</f>
        <v>Zelden of nooit: 0</v>
      </c>
      <c r="E67" s="136"/>
      <c r="F67" s="107">
        <v>0</v>
      </c>
      <c r="G67" s="147"/>
      <c r="H67" s="156"/>
    </row>
    <row r="68" spans="1:8" ht="39.950000000000003" customHeight="1" x14ac:dyDescent="0.2">
      <c r="A68" s="115"/>
      <c r="B68" s="115"/>
      <c r="C68" s="141"/>
      <c r="D68" s="3" t="str">
        <f>IF('Info + taal-langue'!$B$2="Nederlands",'NL+FR'!$A$207,'NL+FR'!$B$207)</f>
        <v>Soms/van tijd tot tijd: 1</v>
      </c>
      <c r="E68" s="136"/>
      <c r="F68" s="107"/>
      <c r="G68" s="147"/>
      <c r="H68" s="156"/>
    </row>
    <row r="69" spans="1:8" ht="39.950000000000003" customHeight="1" x14ac:dyDescent="0.2">
      <c r="A69" s="115"/>
      <c r="B69" s="115"/>
      <c r="C69" s="141"/>
      <c r="D69" s="3" t="str">
        <f>IF('Info + taal-langue'!$B$2="Nederlands",'NL+FR'!$A$208,'NL+FR'!$B$208)</f>
        <v>Regelmatig: 2</v>
      </c>
      <c r="E69" s="136"/>
      <c r="F69" s="107"/>
      <c r="G69" s="147"/>
      <c r="H69" s="156"/>
    </row>
    <row r="70" spans="1:8" ht="39.950000000000003" customHeight="1" x14ac:dyDescent="0.2">
      <c r="A70" s="115"/>
      <c r="B70" s="115"/>
      <c r="C70" s="141"/>
      <c r="D70" s="3" t="str">
        <f>IF('Info + taal-langue'!$B$2="Nederlands",'NL+FR'!$A$209,'NL+FR'!$B$209)</f>
        <v>Erg dikwijls: 3</v>
      </c>
      <c r="E70" s="136"/>
      <c r="F70" s="107"/>
      <c r="G70" s="147"/>
      <c r="H70" s="156"/>
    </row>
    <row r="71" spans="1:8" ht="39.950000000000003" customHeight="1" x14ac:dyDescent="0.2">
      <c r="A71" s="115"/>
      <c r="B71" s="115"/>
      <c r="C71" s="141"/>
      <c r="D71" s="4" t="str">
        <f>IF('Info + taal-langue'!$B$2="Nederlands",'NL+FR'!$A$210,'NL+FR'!$B$210)</f>
        <v>Hoe zou u het belang van dergelijke incidenten inschatten?</v>
      </c>
      <c r="E71" s="136"/>
      <c r="F71" s="27"/>
      <c r="G71" s="147"/>
      <c r="H71" s="156"/>
    </row>
    <row r="72" spans="1:8" ht="39.950000000000003" customHeight="1" x14ac:dyDescent="0.2">
      <c r="A72" s="115"/>
      <c r="B72" s="115"/>
      <c r="C72" s="141"/>
      <c r="D72" s="3" t="str">
        <f>IF('Info + taal-langue'!$B$2="Nederlands",'NL+FR'!$A$211,'NL+FR'!$B$211)</f>
        <v>Naar ons weten deed zich geen enkel dergelijk incident voor: 0</v>
      </c>
      <c r="E72" s="136"/>
      <c r="F72" s="107">
        <v>0</v>
      </c>
      <c r="G72" s="147"/>
      <c r="H72" s="156"/>
    </row>
    <row r="73" spans="1:8" ht="39.950000000000003" customHeight="1" x14ac:dyDescent="0.2">
      <c r="A73" s="115"/>
      <c r="B73" s="115"/>
      <c r="C73" s="141"/>
      <c r="D73" s="3" t="str">
        <f>IF('Info + taal-langue'!$B$2="Nederlands",'NL+FR'!$A$212,'NL+FR'!$B$212)</f>
        <v>De meeste van dergelijke incidenten waren onschuldig: 1</v>
      </c>
      <c r="E73" s="136"/>
      <c r="F73" s="107"/>
      <c r="G73" s="147"/>
      <c r="H73" s="156"/>
    </row>
    <row r="74" spans="1:8" ht="39.950000000000003" customHeight="1" x14ac:dyDescent="0.2">
      <c r="A74" s="115"/>
      <c r="B74" s="115"/>
      <c r="C74" s="141"/>
      <c r="D74" s="3" t="str">
        <f>IF('Info + taal-langue'!$B$2="Nederlands",'NL+FR'!$A$213,'NL+FR'!$B$213)</f>
        <v>Meerdere van dergelijke incidenten kunnen beschouwd worden als ernstig: 2</v>
      </c>
      <c r="E74" s="136"/>
      <c r="F74" s="107"/>
      <c r="G74" s="147"/>
      <c r="H74" s="156"/>
    </row>
    <row r="75" spans="1:8" ht="39.950000000000003" customHeight="1" thickBot="1" x14ac:dyDescent="0.25">
      <c r="A75" s="116"/>
      <c r="B75" s="116"/>
      <c r="C75" s="142"/>
      <c r="D75" s="5" t="str">
        <f>IF('Info + taal-langue'!$B$2="Nederlands",'NL+FR'!$A$214,'NL+FR'!$B$214)</f>
        <v>Dergelijke incidenten zijn regelmatig van een ernstige aard: 3</v>
      </c>
      <c r="E75" s="137"/>
      <c r="F75" s="108"/>
      <c r="G75" s="148"/>
      <c r="H75" s="157"/>
    </row>
    <row r="76" spans="1:8" ht="56.1" customHeight="1" x14ac:dyDescent="0.2">
      <c r="A76" s="119" t="str">
        <f>IF('Info + taal-langue'!$B$2="Nederlands",'NL+FR'!$A$111,'NL+FR'!$B$111)</f>
        <v>9. Musculoskeletale aandoeningen (MSA: rugpijn, tendinitis, …)</v>
      </c>
      <c r="B76" s="120" t="str">
        <f>IF('Info + taal-langue'!$B$2="Nederlands",'NL+FR'!$A$124,'NL+FR'!$B$124)</f>
        <v>Raming van het aantal personen dat te kampen heeft met musculoskeletale aandoeningen</v>
      </c>
      <c r="C76" s="145">
        <f>'Data collection'!G33</f>
        <v>0</v>
      </c>
      <c r="D76" s="4" t="str">
        <f>IF('Info + taal-langue'!$B$2="Nederlands",'NL+FR'!$A$215,'NL+FR'!$B$215)</f>
        <v>Zijn er, voor zover u weet, momenteel in uw onderneming of afdeling / dienst / departement werknemers die te kampen hebben met musculoskeletale aandoeningen?</v>
      </c>
      <c r="E76" s="135" t="str">
        <f>IF('Info + taal-langue'!$B$2="Nederlands",'NL+FR'!$A$281,'NL+FR'!$B$281)</f>
        <v>Meer informatie</v>
      </c>
      <c r="F76" s="28"/>
      <c r="G76" s="146">
        <f>SUM(F77+F81)</f>
        <v>0</v>
      </c>
      <c r="H76" s="155" t="str">
        <f>IF('Info + taal-langue'!$B$2="Nederlands",'NL+FR'!$A$130,'NL+FR'!$B$130)</f>
        <v>9. MSA</v>
      </c>
    </row>
    <row r="77" spans="1:8" ht="39.950000000000003" customHeight="1" x14ac:dyDescent="0.2">
      <c r="A77" s="115"/>
      <c r="B77" s="112"/>
      <c r="C77" s="141"/>
      <c r="D77" s="3" t="str">
        <f>IF('Info + taal-langue'!$B$2="Nederlands",'NL+FR'!$A$216,'NL+FR'!$B$216)</f>
        <v>Geen enkele werknemer lijkt hiermee te maken te hebben: 0</v>
      </c>
      <c r="E77" s="136"/>
      <c r="F77" s="107">
        <v>0</v>
      </c>
      <c r="G77" s="147"/>
      <c r="H77" s="156"/>
    </row>
    <row r="78" spans="1:8" ht="39.950000000000003" customHeight="1" x14ac:dyDescent="0.2">
      <c r="A78" s="115"/>
      <c r="B78" s="112"/>
      <c r="C78" s="141"/>
      <c r="D78" s="3" t="str">
        <f>IF('Info + taal-langue'!$B$2="Nederlands",'NL+FR'!$A$217,'NL+FR'!$B$217)</f>
        <v>Enkele werknemers hebben last van musculoskeletale aandoeningen: 1</v>
      </c>
      <c r="E78" s="136"/>
      <c r="F78" s="107"/>
      <c r="G78" s="147"/>
      <c r="H78" s="156"/>
    </row>
    <row r="79" spans="1:8" ht="39.950000000000003" customHeight="1" x14ac:dyDescent="0.2">
      <c r="A79" s="115"/>
      <c r="B79" s="112"/>
      <c r="C79" s="141"/>
      <c r="D79" s="3" t="str">
        <f>IF('Info + taal-langue'!$B$2="Nederlands",'NL+FR'!$A$218,'NL+FR'!$B$218)</f>
        <v>Nogal wat werknemers hebben last van musculoskeletale aandoeningen: 2</v>
      </c>
      <c r="E79" s="136"/>
      <c r="F79" s="107"/>
      <c r="G79" s="147"/>
      <c r="H79" s="156"/>
    </row>
    <row r="80" spans="1:8" ht="39.950000000000003" customHeight="1" x14ac:dyDescent="0.2">
      <c r="A80" s="115"/>
      <c r="B80" s="112"/>
      <c r="C80" s="141"/>
      <c r="D80" s="4" t="str">
        <f>IF('Info + taal-langue'!$B$2="Nederlands",'NL+FR'!$A$219,'NL+FR'!$B$219)</f>
        <v>Hoe beoordeelt u het aantal musculoskeletale aandoeningen in uw onderneming of afdeling / dienst / departement, gegeven haar kenmerken en de sector waarin u actief bent?</v>
      </c>
      <c r="E80" s="136"/>
      <c r="F80" s="27"/>
      <c r="G80" s="147"/>
      <c r="H80" s="156"/>
    </row>
    <row r="81" spans="1:8" ht="39.950000000000003" customHeight="1" x14ac:dyDescent="0.2">
      <c r="A81" s="115"/>
      <c r="B81" s="112"/>
      <c r="C81" s="141"/>
      <c r="D81" s="3" t="str">
        <f>IF('Info + taal-langue'!$B$2="Nederlands",'NL+FR'!$A$220,'NL+FR'!$B$220)</f>
        <v>Wij vinden het aantal gunstig: 0</v>
      </c>
      <c r="E81" s="136"/>
      <c r="F81" s="107">
        <v>0</v>
      </c>
      <c r="G81" s="147"/>
      <c r="H81" s="156"/>
    </row>
    <row r="82" spans="1:8" ht="39.950000000000003" customHeight="1" x14ac:dyDescent="0.2">
      <c r="A82" s="115"/>
      <c r="B82" s="112"/>
      <c r="C82" s="141"/>
      <c r="D82" s="3" t="str">
        <f>IF('Info + taal-langue'!$B$2="Nederlands",'NL+FR'!$A$221,'NL+FR'!$B$221)</f>
        <v>Wij beschouwen het aantal als normaal/aanvaardbaar: 1</v>
      </c>
      <c r="E82" s="136"/>
      <c r="F82" s="107"/>
      <c r="G82" s="147"/>
      <c r="H82" s="156"/>
    </row>
    <row r="83" spans="1:8" ht="39.950000000000003" customHeight="1" thickBot="1" x14ac:dyDescent="0.25">
      <c r="A83" s="116"/>
      <c r="B83" s="113"/>
      <c r="C83" s="142"/>
      <c r="D83" s="5" t="str">
        <f>IF('Info + taal-langue'!$B$2="Nederlands",'NL+FR'!$A$222,'NL+FR'!$B$222)</f>
        <v>Wij vinden het aantal ongunstig: 2</v>
      </c>
      <c r="E83" s="137"/>
      <c r="F83" s="108"/>
      <c r="G83" s="148"/>
      <c r="H83" s="157"/>
    </row>
    <row r="84" spans="1:8" ht="105" customHeight="1" x14ac:dyDescent="0.2">
      <c r="A84" s="119" t="str">
        <f>IF('Info + taal-langue'!$B$2="Nederlands",'NL+FR'!$A$131,'NL+FR'!$B$131)</f>
        <v>10. Respect voor diversiteit in de onderneming</v>
      </c>
      <c r="B84" s="152"/>
      <c r="C84" s="4"/>
      <c r="D84" s="4" t="str">
        <f>IF('Info + taal-langue'!$B$2="Nederlands",'NL+FR'!$A$223,'NL+FR'!$B$223)</f>
        <v>Hebt u er weet van dat werknemers verschillend behandeld worden om reden van persoonskenmerken (ras, huidskleur, afkomst van de persoon, nationale of etnische oorsprong, nationaliteit, geslacht, seksuele geaardheid, burgerlijke stand, geboorte, leeftijd, rijkdom, religieuze of filosofische overtuiging, huidige of toekomstige gezondheidstoestand, handicap, taal, politieke overtuiging, fysieke dan wel genetische kenmerken of sociale afkomst)?</v>
      </c>
      <c r="E84" s="135" t="str">
        <f>IF('Info + taal-langue'!$B$2="Nederlands",'NL+FR'!$A$281,'NL+FR'!$B$281)</f>
        <v>Meer informatie</v>
      </c>
      <c r="F84" s="28"/>
      <c r="G84" s="146">
        <f>SUM(F85+F89)</f>
        <v>0</v>
      </c>
      <c r="H84" s="155" t="str">
        <f>IF('Info + taal-langue'!$B$2="Nederlands",'NL+FR'!$A$137,'NL+FR'!$B$137)</f>
        <v>10. DIVERSITEIT</v>
      </c>
    </row>
    <row r="85" spans="1:8" ht="39.950000000000003" customHeight="1" x14ac:dyDescent="0.2">
      <c r="A85" s="115"/>
      <c r="B85" s="153"/>
      <c r="C85" s="4"/>
      <c r="D85" s="3" t="str">
        <f>IF('Info + taal-langue'!$B$2="Nederlands",'NL+FR'!$A$224,'NL+FR'!$B$224)</f>
        <v>Naar ons weten wordt elke werknemer op dezelfde manier behandeld: 0</v>
      </c>
      <c r="E85" s="136"/>
      <c r="F85" s="107">
        <v>0</v>
      </c>
      <c r="G85" s="147"/>
      <c r="H85" s="156"/>
    </row>
    <row r="86" spans="1:8" ht="60" customHeight="1" x14ac:dyDescent="0.2">
      <c r="A86" s="115"/>
      <c r="B86" s="153"/>
      <c r="C86" s="4"/>
      <c r="D86" s="3" t="str">
        <f>IF('Info + taal-langue'!$B$2="Nederlands",'NL+FR'!$A$225,'NL+FR'!$B$225)</f>
        <v>Wij zijn er niet zeker van dat elke werknemer met een minder courante godsdienstige overtuiging, van een andere seksuele geaardheid, van vreemde afkomst, … in de praktijk altijd op dezelfde manier wordt behandeld als de andere collega’s: 1</v>
      </c>
      <c r="E86" s="136"/>
      <c r="F86" s="107"/>
      <c r="G86" s="147"/>
      <c r="H86" s="156"/>
    </row>
    <row r="87" spans="1:8" ht="62.1" customHeight="1" x14ac:dyDescent="0.2">
      <c r="A87" s="115"/>
      <c r="B87" s="153"/>
      <c r="C87" s="4"/>
      <c r="D87" s="3" t="str">
        <f>IF('Info + taal-langue'!$B$2="Nederlands",'NL+FR'!$A$226,'NL+FR'!$B$226)</f>
        <v>De onderneming of afdeling / dienst / departement maakt wel degelijk een onderscheid tussen werknemers op grond van kenmerken die niets te maken hebben met de arbeidsprestaties: 2</v>
      </c>
      <c r="E87" s="136"/>
      <c r="F87" s="107"/>
      <c r="G87" s="147"/>
      <c r="H87" s="156"/>
    </row>
    <row r="88" spans="1:8" ht="39.950000000000003" customHeight="1" x14ac:dyDescent="0.2">
      <c r="A88" s="115"/>
      <c r="B88" s="153"/>
      <c r="C88" s="4"/>
      <c r="D88" s="4" t="str">
        <f>IF('Info + taal-langue'!$B$2="Nederlands",'NL+FR'!$A$227,'NL+FR'!$B$227)</f>
        <v>Zaten er tussen de formele en informele verzoeken tot interventie die in de loop van het voorgaande jaar werden geformuleerd klachten die verwezen naar discriminatie?</v>
      </c>
      <c r="E88" s="136"/>
      <c r="F88" s="27"/>
      <c r="G88" s="147"/>
      <c r="H88" s="156"/>
    </row>
    <row r="89" spans="1:8" ht="39.950000000000003" customHeight="1" x14ac:dyDescent="0.2">
      <c r="A89" s="115"/>
      <c r="B89" s="153"/>
      <c r="C89" s="4"/>
      <c r="D89" s="3" t="str">
        <f>IF('Info + taal-langue'!$B$2="Nederlands",'NL+FR'!$A$228,'NL+FR'!$B$228)</f>
        <v>Neen: 0</v>
      </c>
      <c r="E89" s="136"/>
      <c r="F89" s="107">
        <v>0</v>
      </c>
      <c r="G89" s="147"/>
      <c r="H89" s="156"/>
    </row>
    <row r="90" spans="1:8" ht="39.950000000000003" customHeight="1" thickBot="1" x14ac:dyDescent="0.25">
      <c r="A90" s="116"/>
      <c r="B90" s="154"/>
      <c r="C90" s="6"/>
      <c r="D90" s="5" t="str">
        <f>IF('Info + taal-langue'!$B$2="Nederlands",'NL+FR'!$A$229,'NL+FR'!$B$229)</f>
        <v>Ja: 1</v>
      </c>
      <c r="E90" s="137"/>
      <c r="F90" s="108"/>
      <c r="G90" s="148"/>
      <c r="H90" s="157"/>
    </row>
    <row r="91" spans="1:8" ht="39.950000000000003" customHeight="1" x14ac:dyDescent="0.2">
      <c r="A91" s="119" t="str">
        <f>IF('Info + taal-langue'!$B$2="Nederlands",'NL+FR'!$A$132,'NL+FR'!$B$132)</f>
        <v>11. Functioneringsproblemen ten gevolge van middelengebruik op de werkvloer en maatregelen die in dit verband werden genomen</v>
      </c>
      <c r="B91" s="152"/>
      <c r="C91" s="4"/>
      <c r="D91" s="4" t="str">
        <f>IF('Info + taal-langue'!$B$2="Nederlands",'NL+FR'!$A$230,'NL+FR'!$B$230)</f>
        <v>Heeft uw onderneming of afdeling / dienst / departement in de loop van het voorgaande jaar te maken gehad met problemen inzake het gebruik van alcohol, drugs, medicatie, … bij het personeel?</v>
      </c>
      <c r="E91" s="135" t="str">
        <f>IF('Info + taal-langue'!$B$2="Nederlands",'NL+FR'!$A$281,'NL+FR'!$B$281)</f>
        <v>Meer informatie</v>
      </c>
      <c r="F91" s="28"/>
      <c r="G91" s="146">
        <f>SUM(F92+F96)</f>
        <v>0</v>
      </c>
      <c r="H91" s="155" t="str">
        <f>IF('Info + taal-langue'!$B$2="Nederlands",'NL+FR'!$A$138,'NL+FR'!$B$138)</f>
        <v>11. VERSLAVING</v>
      </c>
    </row>
    <row r="92" spans="1:8" ht="39.950000000000003" customHeight="1" x14ac:dyDescent="0.2">
      <c r="A92" s="115"/>
      <c r="B92" s="153"/>
      <c r="C92" s="4"/>
      <c r="D92" s="3" t="str">
        <f>IF('Info + taal-langue'!$B$2="Nederlands",'NL+FR'!$A$231,'NL+FR'!$B$231)</f>
        <v>De onderneming of afdeling / dienst / departement heeft hier geen problemen mee gehad: 0</v>
      </c>
      <c r="E92" s="136"/>
      <c r="F92" s="107">
        <v>0</v>
      </c>
      <c r="G92" s="147"/>
      <c r="H92" s="156"/>
    </row>
    <row r="93" spans="1:8" ht="39.950000000000003" customHeight="1" x14ac:dyDescent="0.2">
      <c r="A93" s="115"/>
      <c r="B93" s="153"/>
      <c r="C93" s="4"/>
      <c r="D93" s="3" t="str">
        <f>IF('Info + taal-langue'!$B$2="Nederlands",'NL+FR'!$A$232,'NL+FR'!$B$232)</f>
        <v>De onderneming of afdeling / dienst / departement heeft hiertegen enkele malen moeten optreden: 1</v>
      </c>
      <c r="E93" s="136"/>
      <c r="F93" s="107"/>
      <c r="G93" s="147"/>
      <c r="H93" s="156"/>
    </row>
    <row r="94" spans="1:8" ht="39.950000000000003" customHeight="1" x14ac:dyDescent="0.2">
      <c r="A94" s="115"/>
      <c r="B94" s="153"/>
      <c r="C94" s="4"/>
      <c r="D94" s="3" t="str">
        <f>IF('Info + taal-langue'!$B$2="Nederlands",'NL+FR'!$A$233,'NL+FR'!$B$233)</f>
        <v>De onderneming of afdeling / dienst / departement werd regelmatig geconfronteerd met deze problematiek: 2</v>
      </c>
      <c r="E94" s="136"/>
      <c r="F94" s="107"/>
      <c r="G94" s="147"/>
      <c r="H94" s="156"/>
    </row>
    <row r="95" spans="1:8" ht="39.950000000000003" customHeight="1" x14ac:dyDescent="0.2">
      <c r="A95" s="115"/>
      <c r="B95" s="153"/>
      <c r="C95" s="4"/>
      <c r="D95" s="4" t="str">
        <f>IF('Info + taal-langue'!$B$2="Nederlands",'NL+FR'!$A$234,'NL+FR'!$B$234)</f>
        <v>Houdt de onderneming rekening met het bestaan van een mogelijke problematiek van middelenmisbruik (alcohol, drugs, medicatie, …) bij het personeel?</v>
      </c>
      <c r="E95" s="136"/>
      <c r="F95" s="27"/>
      <c r="G95" s="147"/>
      <c r="H95" s="156"/>
    </row>
    <row r="96" spans="1:8" ht="39.950000000000003" customHeight="1" x14ac:dyDescent="0.2">
      <c r="A96" s="115"/>
      <c r="B96" s="153"/>
      <c r="C96" s="4"/>
      <c r="D96" s="3" t="str">
        <f>IF('Info + taal-langue'!$B$2="Nederlands",'NL+FR'!$A$235,'NL+FR'!$B$235)</f>
        <v>Er zijn maatregelen (intern beleid alcohol en andere drugs) voorzien voor het geval zich een dergelijk probleem zou voordoen: 0</v>
      </c>
      <c r="E96" s="136"/>
      <c r="F96" s="107">
        <v>0</v>
      </c>
      <c r="G96" s="147"/>
      <c r="H96" s="156"/>
    </row>
    <row r="97" spans="1:8" ht="39.950000000000003" customHeight="1" x14ac:dyDescent="0.2">
      <c r="A97" s="115"/>
      <c r="B97" s="153"/>
      <c r="C97" s="4"/>
      <c r="D97" s="3" t="str">
        <f>IF('Info + taal-langue'!$B$2="Nederlands",'NL+FR'!$A$236,'NL+FR'!$B$236)</f>
        <v>Hoewel er maatregelen voorzien zijn, wordt in het algemeen niet opgetreden wanneer het zou nodig zijn: 1</v>
      </c>
      <c r="E97" s="136"/>
      <c r="F97" s="107"/>
      <c r="G97" s="147"/>
      <c r="H97" s="156"/>
    </row>
    <row r="98" spans="1:8" ht="50.1" customHeight="1" thickBot="1" x14ac:dyDescent="0.25">
      <c r="A98" s="116"/>
      <c r="B98" s="154"/>
      <c r="C98" s="6"/>
      <c r="D98" s="5" t="str">
        <f>IF('Info + taal-langue'!$B$2="Nederlands",'NL+FR'!$A$237,'NL+FR'!$B$237)</f>
        <v>Naar ons weten bestaan er geen maatregelen voor het geval een werknemer zou te kampen hebben met een verslavingsprobleem: 2</v>
      </c>
      <c r="E98" s="137"/>
      <c r="F98" s="108"/>
      <c r="G98" s="148"/>
      <c r="H98" s="157"/>
    </row>
    <row r="99" spans="1:8" ht="42.95" customHeight="1" x14ac:dyDescent="0.2">
      <c r="A99" s="119" t="str">
        <f>IF('Info + taal-langue'!$B$2="Nederlands",'NL+FR'!$A$133,'NL+FR'!$B$133)</f>
        <v>12. Functioneren van de preventiedienst of van de persoon/personen met een opdracht op het vlak van de werkgebonden 
psychosociale risico’s</v>
      </c>
      <c r="B99" s="152"/>
      <c r="C99" s="4"/>
      <c r="D99" s="67" t="str">
        <f>IF('Info + taal-langue'!$B$2="Nederlands",'NL+FR'!$A$238,'NL+FR'!$B$238)</f>
        <v>Wordt de problematiek van de psychosociale belasting van de werknemers aangepakt via concrete acties op het terrein die ingekaderd zijn in een lange-termijnbeleid?</v>
      </c>
      <c r="E99" s="132" t="str">
        <f>IF('Info + taal-langue'!$B$2="Nederlands",'NL+FR'!$A$281,'NL+FR'!$B$281)</f>
        <v>Meer informatie</v>
      </c>
      <c r="F99" s="28"/>
      <c r="G99" s="146">
        <f>SUM(F100)</f>
        <v>0</v>
      </c>
      <c r="H99" s="155" t="str">
        <f>IF('Info + taal-langue'!$B$2="Nederlands",'NL+FR'!$A$140,'NL+FR'!$B$140)</f>
        <v>13. PREVENTIEDIENST PSY</v>
      </c>
    </row>
    <row r="100" spans="1:8" ht="48.95" customHeight="1" x14ac:dyDescent="0.2">
      <c r="A100" s="115"/>
      <c r="B100" s="153"/>
      <c r="C100" s="4"/>
      <c r="D100" s="33" t="str">
        <f>IF('Info + taal-langue'!$B$2="Nederlands",'NL+FR'!$A$239,'NL+FR'!$B$239)</f>
        <v>Er is één persoon of dienst die verantwoordelijk is voor deze problematiek. Deze wordt ondersteund door een werkgroep die 
acties op lange termijn aanstuurt: 0</v>
      </c>
      <c r="E100" s="133"/>
      <c r="F100" s="107">
        <v>0</v>
      </c>
      <c r="G100" s="147"/>
      <c r="H100" s="156"/>
    </row>
    <row r="101" spans="1:8" ht="39.950000000000003" customHeight="1" x14ac:dyDescent="0.2">
      <c r="A101" s="115"/>
      <c r="B101" s="153"/>
      <c r="C101" s="4"/>
      <c r="D101" s="33" t="str">
        <f>IF('Info + taal-langue'!$B$2="Nederlands",'NL+FR'!$A$240,'NL+FR'!$B$240)</f>
        <v>Er is één persoon of dienst die verantwoordelijk is voor deze problematiek; deze onderneemt regelmatig acties op dit vlak: 1</v>
      </c>
      <c r="E101" s="133"/>
      <c r="F101" s="107"/>
      <c r="G101" s="147"/>
      <c r="H101" s="156"/>
    </row>
    <row r="102" spans="1:8" ht="39.950000000000003" customHeight="1" x14ac:dyDescent="0.2">
      <c r="A102" s="115"/>
      <c r="B102" s="153"/>
      <c r="C102" s="4"/>
      <c r="D102" s="33" t="str">
        <f>IF('Info + taal-langue'!$B$2="Nederlands",'NL+FR'!$A$241,'NL+FR'!$B$241)</f>
        <v>Eén of meerdere personen zijn daar regelmatig mee bezig, maar tot nog toe heeft dat niet geleid tot acties op de langere termijn: 2</v>
      </c>
      <c r="E102" s="133"/>
      <c r="F102" s="107"/>
      <c r="G102" s="147"/>
      <c r="H102" s="156"/>
    </row>
    <row r="103" spans="1:8" ht="42" customHeight="1" x14ac:dyDescent="0.2">
      <c r="A103" s="115"/>
      <c r="B103" s="153"/>
      <c r="C103" s="4"/>
      <c r="D103" s="33" t="str">
        <f>IF('Info + taal-langue'!$B$2="Nederlands",'NL+FR'!$A$242,'NL+FR'!$B$242)</f>
        <v>Meerdere personen zijn daar soms wel mee bezig maar het gebeurt allemaal weinig gecoördineerd en resultaatsgericht: 3</v>
      </c>
      <c r="E103" s="133"/>
      <c r="F103" s="107"/>
      <c r="G103" s="147"/>
      <c r="H103" s="156"/>
    </row>
    <row r="104" spans="1:8" ht="39.950000000000003" customHeight="1" thickBot="1" x14ac:dyDescent="0.25">
      <c r="A104" s="116"/>
      <c r="B104" s="154"/>
      <c r="C104" s="6"/>
      <c r="D104" s="60" t="str">
        <f>IF('Info + taal-langue'!$B$2="Nederlands",'NL+FR'!$A$243,'NL+FR'!$B$243)</f>
        <v>Niemand houdt zich hiermee duidelijk bezig: 4</v>
      </c>
      <c r="E104" s="134"/>
      <c r="F104" s="108"/>
      <c r="G104" s="148"/>
      <c r="H104" s="157"/>
    </row>
    <row r="105" spans="1:8" ht="80.099999999999994" customHeight="1" x14ac:dyDescent="0.2">
      <c r="A105" s="119" t="str">
        <f>IF('Info + taal-langue'!$B$2="Nederlands",'NL+FR'!$A$134,'NL+FR'!$B$134)</f>
        <v>13. Sociaal overleg rond de psychosociale risico’s</v>
      </c>
      <c r="B105" s="152"/>
      <c r="C105" s="4"/>
      <c r="D105" s="4" t="str">
        <f>IF('Info + taal-langue'!$B$2="Nederlands",'NL+FR'!$A$244,'NL+FR'!$B$244)</f>
        <v>In welke mate worden de psychosociale risico’s en de maatregelen die op dit vlak worden overwogen besproken in de schoot van de vergaderingen van het CPBW, de ondernemingsraad of de syndicale delegatie? Indien geen van deze drie instanties bestaan: in welke mate komt deze problematiek aan bod in de diverse vergaderingen met de werknemers?</v>
      </c>
      <c r="E105" s="135" t="str">
        <f>IF('Info + taal-langue'!$B$2="Nederlands",'NL+FR'!$A$281,'NL+FR'!$B$281)</f>
        <v>Meer informatie</v>
      </c>
      <c r="F105" s="28"/>
      <c r="G105" s="146">
        <f>SUM(F106,F110)</f>
        <v>0</v>
      </c>
      <c r="H105" s="155" t="str">
        <f>IF('Info + taal-langue'!$B$2="Nederlands",'NL+FR'!$A$139,'NL+FR'!$B$139)</f>
        <v>12. SOCIAAL OVERLEG PSY</v>
      </c>
    </row>
    <row r="106" spans="1:8" ht="39.950000000000003" customHeight="1" x14ac:dyDescent="0.2">
      <c r="A106" s="115"/>
      <c r="B106" s="153"/>
      <c r="C106" s="4"/>
      <c r="D106" s="3" t="str">
        <f>IF('Info + taal-langue'!$B$2="Nederlands",'NL+FR'!$A$245,'NL+FR'!$B$245)</f>
        <v>Regelmatig: 0</v>
      </c>
      <c r="E106" s="136"/>
      <c r="F106" s="107">
        <v>0</v>
      </c>
      <c r="G106" s="147"/>
      <c r="H106" s="156"/>
    </row>
    <row r="107" spans="1:8" ht="39.950000000000003" customHeight="1" x14ac:dyDescent="0.2">
      <c r="A107" s="115"/>
      <c r="B107" s="153"/>
      <c r="C107" s="4"/>
      <c r="D107" s="3" t="str">
        <f>IF('Info + taal-langue'!$B$2="Nederlands",'NL+FR'!$A$246,'NL+FR'!$B$246)</f>
        <v>Af en toe: 1</v>
      </c>
      <c r="E107" s="136"/>
      <c r="F107" s="107"/>
      <c r="G107" s="147"/>
      <c r="H107" s="156"/>
    </row>
    <row r="108" spans="1:8" ht="39.950000000000003" customHeight="1" x14ac:dyDescent="0.2">
      <c r="A108" s="115"/>
      <c r="B108" s="153"/>
      <c r="C108" s="4"/>
      <c r="D108" s="3" t="str">
        <f>IF('Info + taal-langue'!$B$2="Nederlands",'NL+FR'!$A$247,'NL+FR'!$B$247)</f>
        <v>Zelden of nooit: 2</v>
      </c>
      <c r="E108" s="136"/>
      <c r="F108" s="107"/>
      <c r="G108" s="147"/>
      <c r="H108" s="156"/>
    </row>
    <row r="109" spans="1:8" ht="39.950000000000003" customHeight="1" x14ac:dyDescent="0.2">
      <c r="A109" s="115"/>
      <c r="B109" s="153"/>
      <c r="C109" s="4"/>
      <c r="D109" s="4" t="str">
        <f>IF('Info + taal-langue'!$B$2="Nederlands",'NL+FR'!$A$248,'NL+FR'!$B$248)</f>
        <v>In welke mate komt de problematiek van de psychosociale risico’s op de agenda van deze vergaderingen?</v>
      </c>
      <c r="E109" s="136"/>
      <c r="F109" s="29"/>
      <c r="G109" s="147"/>
      <c r="H109" s="156"/>
    </row>
    <row r="110" spans="1:8" ht="39.950000000000003" customHeight="1" x14ac:dyDescent="0.2">
      <c r="A110" s="115"/>
      <c r="B110" s="153"/>
      <c r="C110" s="4"/>
      <c r="D110" s="3" t="str">
        <f>IF('Info + taal-langue'!$B$2="Nederlands",'NL+FR'!$A$249,'NL+FR'!$B$249)</f>
        <v>We gaan het daar de komende maanden zeker over hebben: 0</v>
      </c>
      <c r="E110" s="136"/>
      <c r="F110" s="107">
        <v>0</v>
      </c>
      <c r="G110" s="147"/>
      <c r="H110" s="156"/>
    </row>
    <row r="111" spans="1:8" ht="39.950000000000003" customHeight="1" thickBot="1" x14ac:dyDescent="0.25">
      <c r="A111" s="116"/>
      <c r="B111" s="154"/>
      <c r="C111" s="6"/>
      <c r="D111" s="5" t="str">
        <f>IF('Info + taal-langue'!$B$2="Nederlands",'NL+FR'!$A$250,'NL+FR'!$B$250)</f>
        <v>Het is momenteel niet voorzien dat we hierover gaan praten: 1</v>
      </c>
      <c r="E111" s="137"/>
      <c r="F111" s="108"/>
      <c r="G111" s="148"/>
      <c r="H111" s="157"/>
    </row>
    <row r="112" spans="1:8" ht="60.95" customHeight="1" x14ac:dyDescent="0.2">
      <c r="A112" s="119" t="str">
        <f>IF('Info + taal-langue'!$B$2="Nederlands",'NL+FR'!$A$135,'NL+FR'!$B$135)</f>
        <v>14. Opleidingen en sensibiliserende acties met betrekking tot de psychosociale risico’s</v>
      </c>
      <c r="B112" s="152"/>
      <c r="C112" s="4"/>
      <c r="D112" s="4" t="str">
        <f>IF('Info + taal-langue'!$B$2="Nederlands",'NL+FR'!$A$251,'NL+FR'!$B$251)</f>
        <v>Hebben de werknemers van uw onderneming of afdeling / dienst / departement opleidingen kunnen volgen of werden zij benaderd door middel van sensibiliserende acties die rechtstreeks of onrechtstreeks verwijzen naar de psychosociale risico’s?</v>
      </c>
      <c r="E112" s="135" t="str">
        <f>IF('Info + taal-langue'!$B$2="Nederlands",'NL+FR'!$A$281,'NL+FR'!$B$281)</f>
        <v>Meer informatie</v>
      </c>
      <c r="F112" s="28"/>
      <c r="G112" s="146">
        <f>SUM(F113+F119)</f>
        <v>0</v>
      </c>
      <c r="H112" s="155" t="str">
        <f>IF('Info + taal-langue'!$B$2="Nederlands",'NL+FR'!$A$141,'NL+FR'!$B$141)</f>
        <v>14. OPLEIDINGEN PSY</v>
      </c>
    </row>
    <row r="113" spans="1:8" ht="39.950000000000003" customHeight="1" x14ac:dyDescent="0.2">
      <c r="A113" s="115"/>
      <c r="B113" s="153"/>
      <c r="C113" s="4"/>
      <c r="D113" s="3" t="str">
        <f>IF('Info + taal-langue'!$B$2="Nederlands",'NL+FR'!$A$252,'NL+FR'!$B$252)</f>
        <v>Ja, dergelijke acties worden regelmatig georganiseerd: 0</v>
      </c>
      <c r="E113" s="136"/>
      <c r="F113" s="107">
        <v>0</v>
      </c>
      <c r="G113" s="147"/>
      <c r="H113" s="156"/>
    </row>
    <row r="114" spans="1:8" ht="39.950000000000003" customHeight="1" x14ac:dyDescent="0.2">
      <c r="A114" s="115"/>
      <c r="B114" s="153"/>
      <c r="C114" s="4"/>
      <c r="D114" s="3" t="str">
        <f t="array" ref="D114">IF('Info + taal-langue'!$B$2="Nederlands",'NL+FR'!$A$253,'NL+FR'!$B$253)</f>
        <v>Die dingen werden wel eens georganiseerd, maar er zit geen echte systematiek in: 1</v>
      </c>
      <c r="E114" s="136"/>
      <c r="F114" s="107"/>
      <c r="G114" s="147"/>
      <c r="H114" s="156"/>
    </row>
    <row r="115" spans="1:8" ht="39.950000000000003" customHeight="1" x14ac:dyDescent="0.2">
      <c r="A115" s="115"/>
      <c r="B115" s="153"/>
      <c r="C115" s="4"/>
      <c r="D115" s="3" t="str">
        <f>IF('Info + taal-langue'!$B$2="Nederlands",'NL+FR'!$A$254,'NL+FR'!$B$254)</f>
        <v>Dit is ooit één keer gebeurd, nog niet zo lang geleden: 2</v>
      </c>
      <c r="E115" s="136"/>
      <c r="F115" s="107"/>
      <c r="G115" s="147"/>
      <c r="H115" s="156"/>
    </row>
    <row r="116" spans="1:8" ht="39.950000000000003" customHeight="1" x14ac:dyDescent="0.2">
      <c r="A116" s="115"/>
      <c r="B116" s="153"/>
      <c r="C116" s="4"/>
      <c r="D116" s="3" t="str">
        <f>IF('Info + taal-langue'!$B$2="Nederlands",'NL+FR'!$A$255,'NL+FR'!$B$255)</f>
        <v>Dit is ooit één keer gebeurd, maar dat is toch al meer dan een paar jaar geleden: 3</v>
      </c>
      <c r="E116" s="136"/>
      <c r="F116" s="107"/>
      <c r="G116" s="147"/>
      <c r="H116" s="156"/>
    </row>
    <row r="117" spans="1:8" ht="39.950000000000003" customHeight="1" x14ac:dyDescent="0.2">
      <c r="A117" s="115"/>
      <c r="B117" s="153"/>
      <c r="C117" s="4"/>
      <c r="D117" s="3" t="str">
        <f>IF('Info + taal-langue'!$B$2="Nederlands",'NL+FR'!$A$256,'NL+FR'!$B$256)</f>
        <v>Neen, van dit soort acties is nog nooit sprake geweest in onze onderneming: 4</v>
      </c>
      <c r="E117" s="136"/>
      <c r="F117" s="107"/>
      <c r="G117" s="147"/>
      <c r="H117" s="156"/>
    </row>
    <row r="118" spans="1:8" ht="39.950000000000003" customHeight="1" x14ac:dyDescent="0.2">
      <c r="A118" s="115"/>
      <c r="B118" s="153"/>
      <c r="C118" s="4"/>
      <c r="D118" s="4" t="str">
        <f>IF('Info + taal-langue'!$B$2="Nederlands",'NL+FR'!$A$257,'NL+FR'!$B$257)</f>
        <v>Worden de leden van de hiërarchische lijn gesensibiliseerd over de problematiek van de psychosociale risico’s?</v>
      </c>
      <c r="E118" s="136"/>
      <c r="F118" s="29"/>
      <c r="G118" s="147"/>
      <c r="H118" s="156"/>
    </row>
    <row r="119" spans="1:8" ht="39.950000000000003" customHeight="1" x14ac:dyDescent="0.2">
      <c r="A119" s="115"/>
      <c r="B119" s="153"/>
      <c r="C119" s="4"/>
      <c r="D119" s="3" t="str">
        <f>IF('Info + taal-langue'!$B$2="Nederlands",'NL+FR'!$A$258,'NL+FR'!$B$258)</f>
        <v>Hierover werden er al opleidingen georganiseerd. Deze worden bovendien regelmatig herhaald: 0</v>
      </c>
      <c r="E119" s="136"/>
      <c r="F119" s="107">
        <v>0</v>
      </c>
      <c r="G119" s="147"/>
      <c r="H119" s="156"/>
    </row>
    <row r="120" spans="1:8" ht="39.950000000000003" customHeight="1" x14ac:dyDescent="0.2">
      <c r="A120" s="115"/>
      <c r="B120" s="153"/>
      <c r="C120" s="4"/>
      <c r="D120" s="3" t="str">
        <f>IF('Info + taal-langue'!$B$2="Nederlands",'NL+FR'!$A$259,'NL+FR'!$B$259)</f>
        <v>Binnenkort wordt hierover een opleidingssessie georganiseerd: 1</v>
      </c>
      <c r="E120" s="136"/>
      <c r="F120" s="107"/>
      <c r="G120" s="147"/>
      <c r="H120" s="156"/>
    </row>
    <row r="121" spans="1:8" ht="39.950000000000003" customHeight="1" thickBot="1" x14ac:dyDescent="0.25">
      <c r="A121" s="116"/>
      <c r="B121" s="154"/>
      <c r="C121" s="6"/>
      <c r="D121" s="5" t="str">
        <f>IF('Info + taal-langue'!$B$2="Nederlands",'NL+FR'!$A$260,'NL+FR'!$B$260)</f>
        <v>Er is nooit sprake van geweest om zo’n opleiding voor de leden van de hiërarchische lijn te organiseren: 2</v>
      </c>
      <c r="E121" s="137"/>
      <c r="F121" s="108"/>
      <c r="G121" s="148"/>
      <c r="H121" s="157"/>
    </row>
    <row r="122" spans="1:8" ht="42.95" customHeight="1" x14ac:dyDescent="0.2">
      <c r="A122" s="119" t="str">
        <f>IF('Info + taal-langue'!$B$2="Nederlands",'NL+FR'!$A$136,'NL+FR'!$B$136)</f>
        <v>15. Bestaan van een actieplan ter bestrijding van de psychosociale risico’s</v>
      </c>
      <c r="B122" s="152"/>
      <c r="C122" s="34"/>
      <c r="D122" s="4" t="str">
        <f>IF('Info + taal-langue'!$B$2="Nederlands",'NL+FR'!$A$261,'NL+FR'!$B$261)</f>
        <v>Bestaat er een actieplan met betrekking tot de voorkoming en bestrijding van psychosociale risico’s waarvan de uitvoering wordt opgevolgd?</v>
      </c>
      <c r="E122" s="135" t="str">
        <f>IF('Info + taal-langue'!$B$2="Nederlands",'NL+FR'!$A$281,'NL+FR'!$B$281)</f>
        <v>Meer informatie</v>
      </c>
      <c r="F122" s="28"/>
      <c r="G122" s="146">
        <f>F123</f>
        <v>0</v>
      </c>
      <c r="H122" s="155" t="str">
        <f>IF('Info + taal-langue'!$B$2="Nederlands",'NL+FR'!$A$142,'NL+FR'!$B$142)</f>
        <v>15. ACTIEPLAN PSY</v>
      </c>
    </row>
    <row r="123" spans="1:8" ht="39.950000000000003" customHeight="1" x14ac:dyDescent="0.2">
      <c r="A123" s="115"/>
      <c r="B123" s="153"/>
      <c r="C123" s="4"/>
      <c r="D123" s="3" t="str">
        <f>IF('Info + taal-langue'!$B$2="Nederlands",'NL+FR'!$A$262,'NL+FR'!$B$262)</f>
        <v>Een dergelijk actieplan bestaat. Het leidt tot acties, waarvan de uitvoering wordt opgevolgd: 0</v>
      </c>
      <c r="E123" s="136"/>
      <c r="F123" s="107">
        <v>0</v>
      </c>
      <c r="G123" s="147"/>
      <c r="H123" s="156"/>
    </row>
    <row r="124" spans="1:8" ht="39.950000000000003" customHeight="1" x14ac:dyDescent="0.2">
      <c r="A124" s="115"/>
      <c r="B124" s="153"/>
      <c r="C124" s="4"/>
      <c r="D124" s="3" t="str">
        <f>IF('Info + taal-langue'!$B$2="Nederlands",'NL+FR'!$A$263,'NL+FR'!$B$263)</f>
        <v>Een dergelijk actieplan werd uitgewerkt maar de uitvoering ervan wordt niet echt opgevolgd: 1</v>
      </c>
      <c r="E124" s="136"/>
      <c r="F124" s="107"/>
      <c r="G124" s="147"/>
      <c r="H124" s="156"/>
    </row>
    <row r="125" spans="1:8" ht="45.95" customHeight="1" x14ac:dyDescent="0.2">
      <c r="A125" s="115"/>
      <c r="B125" s="153"/>
      <c r="C125" s="4"/>
      <c r="D125" s="3" t="str">
        <f>IF('Info + taal-langue'!$B$2="Nederlands",'NL+FR'!$A$264,'NL+FR'!$B$264)</f>
        <v>Er bestaat geen actieplan ter bestrijding van de psychosociale risico’s, hoewel er wel een risicoanalyse op dit vlak werd uitgevoerd: 2</v>
      </c>
      <c r="E125" s="136"/>
      <c r="F125" s="107"/>
      <c r="G125" s="147"/>
      <c r="H125" s="156"/>
    </row>
    <row r="126" spans="1:8" ht="53.1" customHeight="1" thickBot="1" x14ac:dyDescent="0.25">
      <c r="A126" s="116"/>
      <c r="B126" s="154"/>
      <c r="C126" s="6"/>
      <c r="D126" s="3" t="str">
        <f t="array" ref="D126">IF('Info + taal-langue'!$B$2="Nederlands",'NL+FR'!$A$265,'NL+FR'!$B$265)</f>
        <v>Er bestaat geen actieplan ter bestrijding van de psychosociale risico’s in de onderneming en er werd in de loop van de laatste jaren ook geen risicoanalyse op dit vlak uitgevoerd: 3</v>
      </c>
      <c r="E126" s="137"/>
      <c r="F126" s="107"/>
      <c r="G126" s="147"/>
      <c r="H126" s="157"/>
    </row>
    <row r="127" spans="1:8" ht="39.950000000000003" customHeight="1" thickBot="1" x14ac:dyDescent="0.25">
      <c r="D127" s="7" t="str">
        <f>IF('Info + taal-langue'!$B$2="Nederlands",'NL+FR'!$A$59,'NL+FR'!$B$59)</f>
        <v>TOTAALSCORE</v>
      </c>
      <c r="E127" s="31"/>
      <c r="F127" s="8"/>
      <c r="G127" s="59">
        <f>SUM(G4:G126)</f>
        <v>0</v>
      </c>
    </row>
    <row r="128" spans="1:8" ht="39.950000000000003" customHeight="1" thickBot="1" x14ac:dyDescent="0.25"/>
    <row r="129" spans="7:9" ht="40.35" customHeight="1" thickBot="1" x14ac:dyDescent="0.25">
      <c r="G129" s="20" t="str">
        <f>IF('Info + taal-langue'!$B$2="Nederlands",'NL+FR'!$A$266,'NL+FR'!$B$266)</f>
        <v xml:space="preserve">Van 0 tot 19: </v>
      </c>
      <c r="H129" s="21" t="str">
        <f>IF('Info + taal-langue'!$B$2="Nederlands",'NL+FR'!$A$268,'NL+FR'!$B$268)</f>
        <v>Van 20 tot 39:</v>
      </c>
      <c r="I129" s="22" t="str">
        <f>IF('Info + taal-langue'!$B$2="Nederlands",'NL+FR'!$A$270,'NL+FR'!$B$270)</f>
        <v>Van 40 tot 65:</v>
      </c>
    </row>
    <row r="130" spans="7:9" ht="210" customHeight="1" thickBot="1" x14ac:dyDescent="0.25">
      <c r="G130" s="23" t="str">
        <f>IF('Info + taal-langue'!$B$2="Nederlands",'NL+FR'!$A$267,'NL+FR'!$B$267)</f>
        <v>U zit in het groen. Blijf evenwel de evolutie van de indicatoren opvolgen. Indien u 1 of 2 Knipperlichten heeft, besteed hier dan prioritair aandacht aan. Aan het voorkomen van psychosociale risico’s moet er elke dag gewerkt worden. Wij raden u aan om 
volgend jaar deze tabel opnieuw in te vullen.</v>
      </c>
      <c r="H130" s="24" t="str">
        <f>IF('Info + taal-langue'!$B$2="Nederlands",'NL+FR'!$A$269,'NL+FR'!$B$269)</f>
        <v>U zit in het oranje. Wij raden u aan om de “Gids voor de preventie van psychosociale risico’s op het werk” (raadpleegbaar via https://www.werk.belgie.be/nl/publicaties/gids-voor-de-preventie-van-psychosociale-risicos-op-het-werk) te lezen, een grondige risicoanalyse op dit vlak uit te voeren en een actieplan uit te werken. Schenk daarbij vooral aandacht aan de problematische Knipperlichten. 
Vergeet niet deze tabel volgend jaar opnieuw in te vullen!</v>
      </c>
      <c r="I130" s="25" t="str">
        <f>IF('Info + taal-langue'!$B$2="Nederlands",'NL+FR'!$A$271,'NL+FR'!$B$271)</f>
        <v>U zit in het rood. Het is hoog tijd om de “Gids voor de preventie van psychosociale risico’s” (raadpleegbaar via https://www.werk.belgie.be/nl/publicaties/gids-voor-de-preventie-van-psychosociale-risicos-op-het-werk) door te nemen en een grondige analyse uit te voeren op het vlak van de psychosociale risico’s! 
Het is belangrijk hieraan een actieplan te verbinden. Wij raden u aan om u in deze problematiek te laten bijstaan door deskundige personen, zoals een preventieadviseur-psychosociale aspecten, de arbeidsarts of andere deskundigen. U kan gebruik maken van de instrumenten die aangeboden worden op de website van FOD Werkgelegenheid, Arbeid en Sociaal Overleg.
www.werk.belgie.be</v>
      </c>
    </row>
  </sheetData>
  <mergeCells count="120">
    <mergeCell ref="G1:G3"/>
    <mergeCell ref="H1:H3"/>
    <mergeCell ref="A4:A11"/>
    <mergeCell ref="C4:C11"/>
    <mergeCell ref="E4:E11"/>
    <mergeCell ref="G4:G11"/>
    <mergeCell ref="H4:H11"/>
    <mergeCell ref="B5:B11"/>
    <mergeCell ref="F5:F7"/>
    <mergeCell ref="F9:F11"/>
    <mergeCell ref="A12:A23"/>
    <mergeCell ref="B12:B19"/>
    <mergeCell ref="C12:C19"/>
    <mergeCell ref="E12:E23"/>
    <mergeCell ref="A1:A3"/>
    <mergeCell ref="B1:B3"/>
    <mergeCell ref="D1:D3"/>
    <mergeCell ref="A24:A31"/>
    <mergeCell ref="B24:B31"/>
    <mergeCell ref="C24:C31"/>
    <mergeCell ref="E24:E31"/>
    <mergeCell ref="G24:G31"/>
    <mergeCell ref="H24:H31"/>
    <mergeCell ref="F25:F27"/>
    <mergeCell ref="F29:F31"/>
    <mergeCell ref="G12:G23"/>
    <mergeCell ref="H12:H23"/>
    <mergeCell ref="F13:F15"/>
    <mergeCell ref="F17:F19"/>
    <mergeCell ref="B20:B23"/>
    <mergeCell ref="C20:C23"/>
    <mergeCell ref="F21:F23"/>
    <mergeCell ref="A48:A51"/>
    <mergeCell ref="B48:B51"/>
    <mergeCell ref="C48:C51"/>
    <mergeCell ref="E48:E51"/>
    <mergeCell ref="G48:G51"/>
    <mergeCell ref="H48:H51"/>
    <mergeCell ref="F49:F51"/>
    <mergeCell ref="A32:A47"/>
    <mergeCell ref="B32:B47"/>
    <mergeCell ref="C32:C47"/>
    <mergeCell ref="E32:E47"/>
    <mergeCell ref="G32:G47"/>
    <mergeCell ref="H32:H47"/>
    <mergeCell ref="F33:F35"/>
    <mergeCell ref="F37:F39"/>
    <mergeCell ref="F41:F43"/>
    <mergeCell ref="F45:F47"/>
    <mergeCell ref="A57:A65"/>
    <mergeCell ref="B57:B65"/>
    <mergeCell ref="C57:C65"/>
    <mergeCell ref="E57:E65"/>
    <mergeCell ref="G57:G65"/>
    <mergeCell ref="H57:H65"/>
    <mergeCell ref="F58:F61"/>
    <mergeCell ref="F63:F65"/>
    <mergeCell ref="A52:A56"/>
    <mergeCell ref="B52:B56"/>
    <mergeCell ref="C52:C56"/>
    <mergeCell ref="E52:E56"/>
    <mergeCell ref="G52:G56"/>
    <mergeCell ref="H52:H56"/>
    <mergeCell ref="F53:F56"/>
    <mergeCell ref="A76:A83"/>
    <mergeCell ref="B76:B83"/>
    <mergeCell ref="C76:C83"/>
    <mergeCell ref="E76:E83"/>
    <mergeCell ref="G76:G83"/>
    <mergeCell ref="H76:H83"/>
    <mergeCell ref="F77:F79"/>
    <mergeCell ref="F81:F83"/>
    <mergeCell ref="A66:A75"/>
    <mergeCell ref="B66:B75"/>
    <mergeCell ref="C66:C75"/>
    <mergeCell ref="E66:E75"/>
    <mergeCell ref="G66:G75"/>
    <mergeCell ref="H66:H75"/>
    <mergeCell ref="F67:F70"/>
    <mergeCell ref="F72:F75"/>
    <mergeCell ref="A91:A98"/>
    <mergeCell ref="B91:B98"/>
    <mergeCell ref="E91:E98"/>
    <mergeCell ref="G91:G98"/>
    <mergeCell ref="H91:H98"/>
    <mergeCell ref="F92:F94"/>
    <mergeCell ref="F96:F98"/>
    <mergeCell ref="A84:A90"/>
    <mergeCell ref="B84:B90"/>
    <mergeCell ref="E84:E90"/>
    <mergeCell ref="G84:G90"/>
    <mergeCell ref="H84:H90"/>
    <mergeCell ref="F85:F87"/>
    <mergeCell ref="F89:F90"/>
    <mergeCell ref="A105:A111"/>
    <mergeCell ref="B105:B111"/>
    <mergeCell ref="E105:E111"/>
    <mergeCell ref="G105:G111"/>
    <mergeCell ref="H105:H111"/>
    <mergeCell ref="F106:F108"/>
    <mergeCell ref="F110:F111"/>
    <mergeCell ref="A99:A104"/>
    <mergeCell ref="B99:B104"/>
    <mergeCell ref="E99:E104"/>
    <mergeCell ref="G99:G104"/>
    <mergeCell ref="H99:H104"/>
    <mergeCell ref="F100:F104"/>
    <mergeCell ref="A122:A126"/>
    <mergeCell ref="B122:B126"/>
    <mergeCell ref="E122:E126"/>
    <mergeCell ref="G122:G126"/>
    <mergeCell ref="H122:H126"/>
    <mergeCell ref="F123:F126"/>
    <mergeCell ref="A112:A121"/>
    <mergeCell ref="B112:B121"/>
    <mergeCell ref="E112:E121"/>
    <mergeCell ref="G112:G121"/>
    <mergeCell ref="H112:H121"/>
    <mergeCell ref="F113:F117"/>
    <mergeCell ref="F119:F121"/>
  </mergeCells>
  <conditionalFormatting sqref="G127">
    <cfRule type="cellIs" dxfId="87" priority="1" operator="greaterThanOrEqual">
      <formula>40</formula>
    </cfRule>
    <cfRule type="cellIs" dxfId="86" priority="2" operator="between">
      <formula>20</formula>
      <formula>39</formula>
    </cfRule>
    <cfRule type="cellIs" dxfId="85" priority="3" operator="lessThanOrEqual">
      <formula>19</formula>
    </cfRule>
    <cfRule type="cellIs" dxfId="84" priority="4" operator="between">
      <formula>19</formula>
      <formula>40</formula>
    </cfRule>
    <cfRule type="cellIs" dxfId="83" priority="5" operator="greaterThan">
      <formula>39</formula>
    </cfRule>
    <cfRule type="cellIs" dxfId="82" priority="6" operator="lessThan">
      <formula>20</formula>
    </cfRule>
    <cfRule type="colorScale" priority="7">
      <colorScale>
        <cfvo type="num" val="0"/>
        <cfvo type="num" val="65"/>
        <color rgb="FFFF7128"/>
        <color rgb="FFFFEF9C"/>
      </colorScale>
    </cfRule>
    <cfRule type="aboveAverage" dxfId="81" priority="8" aboveAverage="0"/>
    <cfRule type="colorScale" priority="9">
      <colorScale>
        <cfvo type="min"/>
        <cfvo type="percentile" val="50"/>
        <cfvo type="max"/>
        <color rgb="FFF8696B"/>
        <color rgb="FFFFEB84"/>
        <color rgb="FF63BE7B"/>
      </colorScale>
    </cfRule>
  </conditionalFormatting>
  <hyperlinks>
    <hyperlink ref="E4" location="Interpretation!A2" display="Interpretation!A2"/>
    <hyperlink ref="E5" location="Interpretation!A2" display="Interpretation!A2"/>
    <hyperlink ref="E6" location="Interpretation!A2" display="Interpretation!A2"/>
    <hyperlink ref="E7" location="Interpretation!A2" display="Interpretation!A2"/>
    <hyperlink ref="E8" location="Interpretation!A2" display="Interpretation!A2"/>
    <hyperlink ref="E9" location="Interpretation!A2" display="Interpretation!A2"/>
    <hyperlink ref="E10" location="Interpretation!A2" display="Interpretation!A2"/>
    <hyperlink ref="E11" location="Interpretation!A2" display="Interpretation!A2"/>
    <hyperlink ref="E12" location="Interpretation!A3" display="Interpretation!A3"/>
    <hyperlink ref="E13" location="Interpretation!A3" display="Interpretation!A3"/>
    <hyperlink ref="E14" location="Interpretation!A3" display="Interpretation!A3"/>
    <hyperlink ref="E15" location="Interpretation!A3" display="Interpretation!A3"/>
    <hyperlink ref="E16" location="Interpretation!A3" display="Interpretation!A3"/>
    <hyperlink ref="E17" location="Interpretation!A3" display="Interpretation!A3"/>
    <hyperlink ref="E18" location="Interpretation!A3" display="Interpretation!A3"/>
    <hyperlink ref="E19" location="Interpretation!A3" display="Interpretation!A3"/>
    <hyperlink ref="E20" location="Interpretation!A3" display="Interpretation!A3"/>
    <hyperlink ref="E21" location="Interpretation!A3" display="Interpretation!A3"/>
    <hyperlink ref="E22" location="Interpretation!A3" display="Interpretation!A3"/>
    <hyperlink ref="E23" location="Interpretation!A3" display="Interpretation!A3"/>
    <hyperlink ref="E24" location="Interpretation!A5" display="Interpretation!A5"/>
    <hyperlink ref="E25" location="Interpretation!A5" display="Interpretation!A5"/>
    <hyperlink ref="E26" location="Interpretation!A5" display="Interpretation!A5"/>
    <hyperlink ref="E27" location="Interpretation!A5" display="Interpretation!A5"/>
    <hyperlink ref="E28" location="Interpretation!A5" display="Interpretation!A5"/>
    <hyperlink ref="E29" location="Interpretation!A5" display="Interpretation!A5"/>
    <hyperlink ref="E30" location="Interpretation!A5" display="Interpretation!A5"/>
    <hyperlink ref="E31" location="Interpretation!A5" display="Interpretation!A5"/>
    <hyperlink ref="E32" location="Interpretation!A6" display="Interpretation!A6"/>
    <hyperlink ref="E33" location="Interpretation!A6" display="Interpretation!A6"/>
    <hyperlink ref="E34" location="Interpretation!A6" display="Interpretation!A6"/>
    <hyperlink ref="E35" location="Interpretation!A6" display="Interpretation!A6"/>
    <hyperlink ref="E36" location="Interpretation!A6" display="Interpretation!A6"/>
    <hyperlink ref="E37" location="Interpretation!A6" display="Interpretation!A6"/>
    <hyperlink ref="E38" location="Interpretation!A6" display="Interpretation!A6"/>
    <hyperlink ref="E39" location="Interpretation!A6" display="Interpretation!A6"/>
    <hyperlink ref="E40" location="Interpretation!A6" display="Interpretation!A6"/>
    <hyperlink ref="E41" location="Interpretation!A6" display="Interpretation!A6"/>
    <hyperlink ref="E42" location="Interpretation!A6" display="Interpretation!A6"/>
    <hyperlink ref="E43" location="Interpretation!A6" display="Interpretation!A6"/>
    <hyperlink ref="E44" location="Interpretation!A6" display="Interpretation!A6"/>
    <hyperlink ref="E45" location="Interpretation!A6" display="Interpretation!A6"/>
    <hyperlink ref="E46" location="Interpretation!A6" display="Interpretation!A6"/>
    <hyperlink ref="E47" location="Interpretation!A6" display="Interpretation!A6"/>
    <hyperlink ref="E48" location="Interpretation!A8" display="Interpretation!A8"/>
    <hyperlink ref="E49" location="Interpretation!A8" display="Interpretation!A8"/>
    <hyperlink ref="E50" location="Interpretation!A8" display="Interpretation!A8"/>
    <hyperlink ref="E51" location="Interpretation!A8" display="Interpretation!A8"/>
    <hyperlink ref="E52" location="Interpretation!A9" display="Interpretation!A9"/>
    <hyperlink ref="E53" location="Interpretation!A9" display="Interpretation!A9"/>
    <hyperlink ref="E54" location="Interpretation!A9" display="Interpretation!A9"/>
    <hyperlink ref="E55" location="Interpretation!A9" display="Interpretation!A9"/>
    <hyperlink ref="E56" location="Interpretation!A9" display="Interpretation!A9"/>
    <hyperlink ref="E57" location="Interpretation!A10" display="Interpretation!A10"/>
    <hyperlink ref="E58" location="Interpretation!A10" display="Interpretation!A10"/>
    <hyperlink ref="E59" location="Interpretation!A10" display="Interpretation!A10"/>
    <hyperlink ref="E60" location="Interpretation!A10" display="Interpretation!A10"/>
    <hyperlink ref="E61" location="Interpretation!A10" display="Interpretation!A10"/>
    <hyperlink ref="E62" location="Interpretation!A10" display="Interpretation!A10"/>
    <hyperlink ref="E63" location="Interpretation!A10" display="Interpretation!A10"/>
    <hyperlink ref="E64" location="Interpretation!A10" display="Interpretation!A10"/>
    <hyperlink ref="E65" location="Interpretation!A10" display="Interpretation!A10"/>
    <hyperlink ref="E66" location="Interpretation!A12" display="Interpretation!A12"/>
    <hyperlink ref="E67" location="Interpretation!A12" display="Interpretation!A12"/>
    <hyperlink ref="E68" location="Interpretation!A12" display="Interpretation!A12"/>
    <hyperlink ref="E69" location="Interpretation!A12" display="Interpretation!A12"/>
    <hyperlink ref="E70" location="Interpretation!A12" display="Interpretation!A12"/>
    <hyperlink ref="E71" location="Interpretation!A12" display="Interpretation!A12"/>
    <hyperlink ref="E72" location="Interpretation!A12" display="Interpretation!A12"/>
    <hyperlink ref="E73" location="Interpretation!A12" display="Interpretation!A12"/>
    <hyperlink ref="E74" location="Interpretation!A12" display="Interpretation!A12"/>
    <hyperlink ref="E75" location="Interpretation!A12" display="Interpretation!A12"/>
    <hyperlink ref="E76" location="Interpretation!A13" display="Interpretation!A13"/>
    <hyperlink ref="E77" location="Interpretation!A13" display="Interpretation!A13"/>
    <hyperlink ref="E78" location="Interpretation!A13" display="Interpretation!A13"/>
    <hyperlink ref="E79" location="Interpretation!A13" display="Interpretation!A13"/>
    <hyperlink ref="E80" location="Interpretation!A13" display="Interpretation!A13"/>
    <hyperlink ref="E81" location="Interpretation!A13" display="Interpretation!A13"/>
    <hyperlink ref="E82" location="Interpretation!A13" display="Interpretation!A13"/>
    <hyperlink ref="E83" location="Interpretation!A13" display="Interpretation!A13"/>
    <hyperlink ref="E91" location="Interpretation!A16" display="Interpretation!A16"/>
    <hyperlink ref="E92" location="Interpretation!A16" display="Interpretation!A16"/>
    <hyperlink ref="E93" location="Interpretation!A16" display="Interpretation!A16"/>
    <hyperlink ref="E94" location="Interpretation!A16" display="Interpretation!A16"/>
    <hyperlink ref="E95" location="Interpretation!A16" display="Interpretation!A16"/>
    <hyperlink ref="E96" location="Interpretation!A16" display="Interpretation!A16"/>
    <hyperlink ref="E97" location="Interpretation!A16" display="Interpretation!A16"/>
    <hyperlink ref="E98" location="Interpretation!A16" display="Interpretation!A16"/>
    <hyperlink ref="E84" location="Interpretation!A15" display="Interpretation!A15"/>
    <hyperlink ref="E85" location="Interpretation!A15" display="Interpretation!A15"/>
    <hyperlink ref="E86" location="Interpretation!A15" display="Interpretation!A15"/>
    <hyperlink ref="E87" location="Interpretation!A15" display="Interpretation!A15"/>
    <hyperlink ref="E88" location="Interpretation!A15" display="Interpretation!A15"/>
    <hyperlink ref="E89" location="Interpretation!A15" display="Interpretation!A15"/>
    <hyperlink ref="E90" location="Interpretation!A15" display="Interpretation!A15"/>
    <hyperlink ref="E99" location="Interpretation!A18" display="Interpretation!A18"/>
    <hyperlink ref="E100" location="Interpretation!A18" display="Interpretation!A18"/>
    <hyperlink ref="E101" location="Interpretation!A18" display="Interpretation!A18"/>
    <hyperlink ref="E102" location="Interpretation!A18" display="Interpretation!A18"/>
    <hyperlink ref="E103" location="Interpretation!A18" display="Interpretation!A18"/>
    <hyperlink ref="E104" location="Interpretation!A18" display="Interpretation!A18"/>
    <hyperlink ref="E105" location="Interpretation!A19" display="Interpretation!A19"/>
    <hyperlink ref="E106" location="Interpretation!A19" display="Interpretation!A19"/>
    <hyperlink ref="E107" location="Interpretation!A19" display="Interpretation!A19"/>
    <hyperlink ref="E108" location="Interpretation!A19" display="Interpretation!A19"/>
    <hyperlink ref="E109" location="Interpretation!A19" display="Interpretation!A19"/>
    <hyperlink ref="E110" location="Interpretation!A19" display="Interpretation!A19"/>
    <hyperlink ref="E111" location="Interpretation!A19" display="Interpretation!A19"/>
    <hyperlink ref="E112" location="Interpretation!A20" display="Interpretation!A20"/>
    <hyperlink ref="E113" location="Interpretation!A20" display="Interpretation!A20"/>
    <hyperlink ref="E114" location="Interpretation!A20" display="Interpretation!A20"/>
    <hyperlink ref="E115" location="Interpretation!A20" display="Interpretation!A20"/>
    <hyperlink ref="E116" location="Interpretation!A20" display="Interpretation!A20"/>
    <hyperlink ref="E117" location="Interpretation!A20" display="Interpretation!A20"/>
    <hyperlink ref="E118" location="Interpretation!A20" display="Interpretation!A20"/>
    <hyperlink ref="E119" location="Interpretation!A20" display="Interpretation!A20"/>
    <hyperlink ref="E120" location="Interpretation!A20" display="Interpretation!A20"/>
    <hyperlink ref="E121" location="Interpretation!A20" display="Interpretation!A20"/>
    <hyperlink ref="E122" location="Interpretation!A21" display="Interpretation!A21"/>
    <hyperlink ref="E123" location="Interpretation!A21" display="Interpretation!A21"/>
    <hyperlink ref="E124" location="Interpretation!A21" display="Interpretation!A21"/>
    <hyperlink ref="E125" location="Interpretation!A21" display="Interpretation!A21"/>
    <hyperlink ref="E126" location="Interpretation!A21" display="Interpretation!A21"/>
  </hyperlinks>
  <pageMargins left="0.7" right="0.7" top="0.75" bottom="0.75" header="0.3" footer="0.3"/>
  <pageSetup paperSize="9" orientation="portrait" horizontalDpi="300" verticalDpi="300"/>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I130"/>
  <sheetViews>
    <sheetView showGridLines="0" workbookViewId="0">
      <pane xSplit="1" topLeftCell="B1" activePane="topRight" state="frozen"/>
      <selection pane="topRight" activeCell="C1" sqref="C1"/>
    </sheetView>
  </sheetViews>
  <sheetFormatPr defaultColWidth="8.85546875" defaultRowHeight="39.950000000000003" customHeight="1" x14ac:dyDescent="0.2"/>
  <cols>
    <col min="1" max="1" width="20.85546875" style="2" customWidth="1"/>
    <col min="2" max="3" width="21.28515625" style="1" customWidth="1"/>
    <col min="4" max="4" width="75.7109375" style="1" customWidth="1"/>
    <col min="5" max="5" width="30.42578125" style="1" customWidth="1"/>
    <col min="6" max="6" width="14.140625" style="1" customWidth="1"/>
    <col min="7" max="7" width="40.85546875" style="1" customWidth="1"/>
    <col min="8" max="8" width="79.140625" style="1" customWidth="1"/>
    <col min="9" max="9" width="58.85546875" style="1" customWidth="1"/>
    <col min="10" max="16384" width="8.85546875" style="1"/>
  </cols>
  <sheetData>
    <row r="1" spans="1:8" ht="15" customHeight="1" x14ac:dyDescent="0.2">
      <c r="A1" s="138" t="str">
        <f>IF('Info + taal-langue'!$B$2="Nederlands",'NL+FR'!$A$5,'NL+FR'!$B$5)</f>
        <v>Knipperlicht</v>
      </c>
      <c r="B1" s="138" t="str">
        <f>IF('Info + taal-langue'!$B$2="Nederlands",'NL+FR'!$A$115,'NL+FR'!$B$115)</f>
        <v>Cijfermatige gegevens</v>
      </c>
      <c r="C1" s="64"/>
      <c r="D1" s="138" t="str">
        <f>IF('Info + taal-langue'!$B$2="Nederlands",'NL+FR'!$A$7,'NL+FR'!$B$7)</f>
        <v>Evaluatie</v>
      </c>
      <c r="E1" s="89"/>
      <c r="F1" s="64"/>
      <c r="G1" s="138" t="str">
        <f>IF('Info + taal-langue'!$B$2="Nederlands",'NL+FR'!$A$128,'NL+FR'!$B$128)</f>
        <v>Score knipperlicht</v>
      </c>
      <c r="H1" s="138" t="str">
        <f>IF('Info + taal-langue'!$B$2="Nederlands",'NL+FR'!$A$62,'NL+FR'!$B$62)</f>
        <v>Bespreking thema</v>
      </c>
    </row>
    <row r="2" spans="1:8" ht="15" customHeight="1" x14ac:dyDescent="0.2">
      <c r="A2" s="139"/>
      <c r="B2" s="139"/>
      <c r="C2" s="65" t="str">
        <f>IF('Info + taal-langue'!$B$2="Nederlands",'NL+FR'!$A$126,'NL+FR'!$B$126)</f>
        <v>Aantal</v>
      </c>
      <c r="D2" s="139"/>
      <c r="E2" s="90"/>
      <c r="F2" s="65" t="str">
        <f>IF('Info + taal-langue'!$B$2="Nederlands",'NL+FR'!$A$127,'NL+FR'!$B$127)</f>
        <v>Subscore</v>
      </c>
      <c r="G2" s="139"/>
      <c r="H2" s="139"/>
    </row>
    <row r="3" spans="1:8" ht="15" customHeight="1" thickBot="1" x14ac:dyDescent="0.25">
      <c r="A3" s="140"/>
      <c r="B3" s="140"/>
      <c r="C3" s="66"/>
      <c r="D3" s="140"/>
      <c r="E3" s="91"/>
      <c r="F3" s="66"/>
      <c r="G3" s="140"/>
      <c r="H3" s="140"/>
    </row>
    <row r="4" spans="1:8" s="62" customFormat="1" ht="45" customHeight="1" x14ac:dyDescent="0.25">
      <c r="A4" s="115" t="str">
        <f>IF('Info + taal-langue'!$B$2="Nederlands",'NL+FR'!$A$103,'NL+FR'!$B$103)</f>
        <v>1. Arbeidsongevallen</v>
      </c>
      <c r="B4" s="63" t="str">
        <f>IF('Info + taal-langue'!$B$2="Nederlands",'NL+FR'!$A$113,'NL+FR'!$B$113)</f>
        <v>Frequentiegraad</v>
      </c>
      <c r="C4" s="141">
        <f>'Data collection'!H2</f>
        <v>0</v>
      </c>
      <c r="D4" s="61" t="str">
        <f>IF('Info + taal-langue'!$B$2="Nederlands",'NL+FR'!$A$143,'NL+FR'!$B$143)</f>
        <v>Hoe beoordeelt u de frequentiegraad van de arbeidsongevallen, gegeven de kenmerken van uw onderneming of afdeling / dienst / departement, de sector waarin u actief bent en haar omvang?</v>
      </c>
      <c r="E4" s="135" t="str">
        <f>IF('Info + taal-langue'!$B$2="Nederlands",'NL+FR'!$A$281,'NL+FR'!$B$281)</f>
        <v>Meer informatie</v>
      </c>
      <c r="F4" s="26"/>
      <c r="G4" s="143">
        <f>SUM(F5+F9)</f>
        <v>0</v>
      </c>
      <c r="H4" s="155" t="str">
        <f>UPPER(IF('Info + taal-langue'!$B$2="Nederlands",'NL+FR'!$A$103,'NL+FR'!$B$103))</f>
        <v>1. ARBEIDSONGEVALLEN</v>
      </c>
    </row>
    <row r="5" spans="1:8" ht="39.950000000000003" customHeight="1" x14ac:dyDescent="0.2">
      <c r="A5" s="115"/>
      <c r="B5" s="112" t="str">
        <f>IF('Info + taal-langue'!$B$2="Nederlands",'NL+FR'!$A$114,'NL+FR'!$B$114)</f>
        <v>(Aantal arbeidsongevallen x 1.000.000) / Totaal aantal uren gepresteerd in de loop van het beschouwde jaar</v>
      </c>
      <c r="C5" s="141"/>
      <c r="D5" s="3" t="str">
        <f>IF('Info + taal-langue'!$B$2="Nederlands",'NL+FR'!$A$144,'NL+FR'!$B$144)</f>
        <v>Wij vinden de frequentiegraad gunstig: 0</v>
      </c>
      <c r="E5" s="136"/>
      <c r="F5" s="107">
        <v>0</v>
      </c>
      <c r="G5" s="143"/>
      <c r="H5" s="156"/>
    </row>
    <row r="6" spans="1:8" ht="39.950000000000003" customHeight="1" x14ac:dyDescent="0.2">
      <c r="A6" s="115"/>
      <c r="B6" s="112"/>
      <c r="C6" s="141"/>
      <c r="D6" s="3" t="str">
        <f>IF('Info + taal-langue'!$B$2="Nederlands",'NL+FR'!$A$145,'NL+FR'!$B$145)</f>
        <v>Wij beschouwen de frequentiegraad als normaal/aanvaardbaar: 1</v>
      </c>
      <c r="E6" s="136"/>
      <c r="F6" s="107"/>
      <c r="G6" s="143"/>
      <c r="H6" s="156"/>
    </row>
    <row r="7" spans="1:8" ht="39.950000000000003" customHeight="1" x14ac:dyDescent="0.2">
      <c r="A7" s="115"/>
      <c r="B7" s="112"/>
      <c r="C7" s="141"/>
      <c r="D7" s="3" t="str">
        <f>IF('Info + taal-langue'!$B$2="Nederlands",'NL+FR'!$A$146,'NL+FR'!$B$146)</f>
        <v>Wij vinden de frequentiegraad ongunstig: 2</v>
      </c>
      <c r="E7" s="136"/>
      <c r="F7" s="107"/>
      <c r="G7" s="143"/>
      <c r="H7" s="156"/>
    </row>
    <row r="8" spans="1:8" ht="39.950000000000003" customHeight="1" x14ac:dyDescent="0.2">
      <c r="A8" s="115"/>
      <c r="B8" s="112"/>
      <c r="C8" s="141"/>
      <c r="D8" s="4" t="str">
        <f>IF('Info + taal-langue'!$B$2="Nederlands",'NL+FR'!$A$147,'NL+FR'!$B$147)</f>
        <v>Hoe is het gesteld met de evolutie van uw frequentiegraad in de loop van de voorbije jaren?</v>
      </c>
      <c r="E8" s="136"/>
      <c r="F8" s="27"/>
      <c r="G8" s="143"/>
      <c r="H8" s="156"/>
    </row>
    <row r="9" spans="1:8" ht="39.950000000000003" customHeight="1" x14ac:dyDescent="0.2">
      <c r="A9" s="115"/>
      <c r="B9" s="112"/>
      <c r="C9" s="141"/>
      <c r="D9" s="3" t="str">
        <f>IF('Info + taal-langue'!$B$2="Nederlands",'NL+FR'!$A$148,'NL+FR'!$B$148)</f>
        <v>De frequentiegraad is erg laag of vertoont een eerder dalende trend: 0</v>
      </c>
      <c r="E9" s="136"/>
      <c r="F9" s="107">
        <v>0</v>
      </c>
      <c r="G9" s="143"/>
      <c r="H9" s="156"/>
    </row>
    <row r="10" spans="1:8" ht="39.950000000000003" customHeight="1" x14ac:dyDescent="0.2">
      <c r="A10" s="115"/>
      <c r="B10" s="112"/>
      <c r="C10" s="141"/>
      <c r="D10" s="3" t="str">
        <f>IF('Info + taal-langue'!$B$2="Nederlands",'NL+FR'!$A$149,'NL+FR'!$B$149)</f>
        <v>De frequentiegraad is ongeveer constant gebleven: 1</v>
      </c>
      <c r="E10" s="136"/>
      <c r="F10" s="107"/>
      <c r="G10" s="143"/>
      <c r="H10" s="156"/>
    </row>
    <row r="11" spans="1:8" ht="39.950000000000003" customHeight="1" thickBot="1" x14ac:dyDescent="0.25">
      <c r="A11" s="116"/>
      <c r="B11" s="113"/>
      <c r="C11" s="142"/>
      <c r="D11" s="5" t="str">
        <f>IF('Info + taal-langue'!$B$2="Nederlands",'NL+FR'!$A$150,'NL+FR'!$B$150)</f>
        <v>De frequentiegraad vertoont een eerder stijgende trend: 2</v>
      </c>
      <c r="E11" s="137"/>
      <c r="F11" s="108"/>
      <c r="G11" s="144"/>
      <c r="H11" s="157"/>
    </row>
    <row r="12" spans="1:8" ht="39.950000000000003" customHeight="1" x14ac:dyDescent="0.2">
      <c r="A12" s="119" t="str">
        <f>IF('Info + taal-langue'!$B$2="Nederlands",'NL+FR'!$A$104,'NL+FR'!$B$104)</f>
        <v>2. Absenteïsme wegens ziekte</v>
      </c>
      <c r="B12" s="119" t="str">
        <f>IF('Info + taal-langue'!$B$2="Nederlands",'NL+FR'!$A$116,'NL+FR'!$B$116)</f>
        <v>Absenteïsmecijfer</v>
      </c>
      <c r="C12" s="145">
        <f>'Data collection'!H6</f>
        <v>0</v>
      </c>
      <c r="D12" s="4" t="str">
        <f>IF('Info + taal-langue'!$B$2="Nederlands",'NL+FR'!$A$151,'NL+FR'!$B$151)</f>
        <v>Hoe beoordeelt u het absenteïsme wegens ziekte, gegeven de kenmerken van uw onderneming of afdeling / dienst / departement, de sector waarin u actief bent en haar omvang?</v>
      </c>
      <c r="E12" s="135" t="str">
        <f>IF('Info + taal-langue'!$B$2="Nederlands",'NL+FR'!$A$281,'NL+FR'!$B$281)</f>
        <v>Meer informatie</v>
      </c>
      <c r="F12" s="28"/>
      <c r="G12" s="146">
        <f>SUM(F13+F17+F21)</f>
        <v>0</v>
      </c>
      <c r="H12" s="155" t="str">
        <f>UPPER(IF('Info + taal-langue'!$B$2="Nederlands",'NL+FR'!$A$129,'NL+FR'!$B$129))</f>
        <v>2. ABSENTEÏSME</v>
      </c>
    </row>
    <row r="13" spans="1:8" ht="39.950000000000003" customHeight="1" x14ac:dyDescent="0.2">
      <c r="A13" s="115"/>
      <c r="B13" s="115"/>
      <c r="C13" s="141"/>
      <c r="D13" s="3" t="str">
        <f>IF('Info + taal-langue'!$B$2="Nederlands",'NL+FR'!$A$152,'NL+FR'!$B$152)</f>
        <v>Wij vinden het niveau gunstig: 0</v>
      </c>
      <c r="E13" s="136"/>
      <c r="F13" s="107">
        <v>0</v>
      </c>
      <c r="G13" s="147"/>
      <c r="H13" s="156"/>
    </row>
    <row r="14" spans="1:8" ht="39.950000000000003" customHeight="1" x14ac:dyDescent="0.2">
      <c r="A14" s="115"/>
      <c r="B14" s="115"/>
      <c r="C14" s="141"/>
      <c r="D14" s="3" t="str">
        <f>IF('Info + taal-langue'!$B$2="Nederlands",'NL+FR'!$A$153,'NL+FR'!$B$153)</f>
        <v>Wij beschouwen het niveau als normaal/aanvaardbaar: 1</v>
      </c>
      <c r="E14" s="136"/>
      <c r="F14" s="107"/>
      <c r="G14" s="147"/>
      <c r="H14" s="156"/>
    </row>
    <row r="15" spans="1:8" ht="39.950000000000003" customHeight="1" x14ac:dyDescent="0.2">
      <c r="A15" s="115"/>
      <c r="B15" s="115"/>
      <c r="C15" s="141"/>
      <c r="D15" s="3" t="str">
        <f>IF('Info + taal-langue'!$B$2="Nederlands",'NL+FR'!$A$154,'NL+FR'!$B$154)</f>
        <v>Wij vinden het niveau ongunstig: 2</v>
      </c>
      <c r="E15" s="136"/>
      <c r="F15" s="107"/>
      <c r="G15" s="147"/>
      <c r="H15" s="156"/>
    </row>
    <row r="16" spans="1:8" ht="39.950000000000003" customHeight="1" x14ac:dyDescent="0.2">
      <c r="A16" s="115"/>
      <c r="B16" s="115"/>
      <c r="C16" s="141"/>
      <c r="D16" s="4" t="str">
        <f>IF('Info + taal-langue'!$B$2="Nederlands",'NL+FR'!$A$155,'NL+FR'!$B$155)</f>
        <v>Hoe is het gesteld met de evolutie van het absenteïsme wegens ziekte in de loop van de voorbije jaren?</v>
      </c>
      <c r="E16" s="136"/>
      <c r="F16" s="27"/>
      <c r="G16" s="147"/>
      <c r="H16" s="156"/>
    </row>
    <row r="17" spans="1:8" ht="39.950000000000003" customHeight="1" x14ac:dyDescent="0.2">
      <c r="A17" s="115"/>
      <c r="B17" s="115"/>
      <c r="C17" s="141"/>
      <c r="D17" s="3" t="str">
        <f>IF('Info + taal-langue'!$B$2="Nederlands",'NL+FR'!$A$156,'NL+FR'!$B$156)</f>
        <v>Het niveau is erg laag of vertoont een eerder dalende trend: 0</v>
      </c>
      <c r="E17" s="136"/>
      <c r="F17" s="107">
        <v>0</v>
      </c>
      <c r="G17" s="147"/>
      <c r="H17" s="156"/>
    </row>
    <row r="18" spans="1:8" ht="39.950000000000003" customHeight="1" x14ac:dyDescent="0.2">
      <c r="A18" s="115"/>
      <c r="B18" s="115"/>
      <c r="C18" s="141"/>
      <c r="D18" s="3" t="str">
        <f>IF('Info + taal-langue'!$B$2="Nederlands",'NL+FR'!$A$157,'NL+FR'!$B$157)</f>
        <v>Het niveau is ongeveer constant gebleven: 1</v>
      </c>
      <c r="E18" s="136"/>
      <c r="F18" s="107"/>
      <c r="G18" s="147"/>
      <c r="H18" s="156"/>
    </row>
    <row r="19" spans="1:8" ht="39.950000000000003" customHeight="1" thickBot="1" x14ac:dyDescent="0.25">
      <c r="A19" s="115"/>
      <c r="B19" s="115"/>
      <c r="C19" s="141"/>
      <c r="D19" s="55" t="str">
        <f>IF('Info + taal-langue'!$B$2="Nederlands",'NL+FR'!$A$158,'NL+FR'!$B$158)</f>
        <v>Het niveau vertoont een eerder stijgende trend: 2</v>
      </c>
      <c r="E19" s="136"/>
      <c r="F19" s="107"/>
      <c r="G19" s="147"/>
      <c r="H19" s="156"/>
    </row>
    <row r="20" spans="1:8" ht="39.950000000000003" customHeight="1" x14ac:dyDescent="0.2">
      <c r="A20" s="115"/>
      <c r="B20" s="119" t="str">
        <f>IF('Info + taal-langue'!$B$2="Nederlands",'NL+FR'!$A$117,'NL+FR'!$B$117)</f>
        <v>Aantal personen dat afwezig is geweest om redenen van burn-out</v>
      </c>
      <c r="C20" s="145">
        <f>'Data collection'!H8</f>
        <v>0</v>
      </c>
      <c r="D20" s="4" t="str">
        <f>IF('Info + taal-langue'!$B$2="Nederlands",'NL+FR'!$A$159,'NL+FR'!$B$159)</f>
        <v>Hoeveel werknemers werden getroffen door een burn-out ?</v>
      </c>
      <c r="E20" s="136"/>
      <c r="F20" s="27"/>
      <c r="G20" s="147"/>
      <c r="H20" s="156"/>
    </row>
    <row r="21" spans="1:8" ht="39.950000000000003" customHeight="1" x14ac:dyDescent="0.2">
      <c r="A21" s="115"/>
      <c r="B21" s="115"/>
      <c r="C21" s="141"/>
      <c r="D21" s="3" t="str">
        <f>IF('Info + taal-langue'!$B$2="Nederlands",'NL+FR'!$A$160,'NL+FR'!$B$160)</f>
        <v>Voor zover wij weten is geen enkele werknemer ziek geworden om reden van burn-out: 0</v>
      </c>
      <c r="E21" s="136"/>
      <c r="F21" s="107">
        <v>0</v>
      </c>
      <c r="G21" s="147"/>
      <c r="H21" s="156"/>
    </row>
    <row r="22" spans="1:8" ht="39.950000000000003" customHeight="1" x14ac:dyDescent="0.2">
      <c r="A22" s="115"/>
      <c r="B22" s="115"/>
      <c r="C22" s="141"/>
      <c r="D22" s="3" t="str">
        <f>IF('Info + taal-langue'!$B$2="Nederlands",'NL+FR'!$A$161,'NL+FR'!$B$161)</f>
        <v>Voor zover wij weten zijn er erg weinig werknemers ziek geworden om reden van burn-out: 1</v>
      </c>
      <c r="E22" s="136"/>
      <c r="F22" s="107"/>
      <c r="G22" s="147"/>
      <c r="H22" s="156"/>
    </row>
    <row r="23" spans="1:8" ht="48.95" customHeight="1" thickBot="1" x14ac:dyDescent="0.25">
      <c r="A23" s="115"/>
      <c r="B23" s="115"/>
      <c r="C23" s="141"/>
      <c r="D23" s="55" t="str">
        <f>IF('Info + taal-langue'!$B$2="Nederlands",'NL+FR'!$A$162,'NL+FR'!$B$162)</f>
        <v>Voor zover wij weten zijn er meerdere werknemers ziek geworden om reden van burn-out: 2</v>
      </c>
      <c r="E23" s="136"/>
      <c r="F23" s="108"/>
      <c r="G23" s="147"/>
      <c r="H23" s="156"/>
    </row>
    <row r="24" spans="1:8" ht="57" customHeight="1" x14ac:dyDescent="0.2">
      <c r="A24" s="119" t="str">
        <f>IF('Info + taal-langue'!$B$2="Nederlands",'NL+FR'!$A$105,'NL+FR'!$B$105)</f>
        <v>3. Personeelsverloop (turnover)</v>
      </c>
      <c r="B24" s="119" t="str">
        <f>IF('Info + taal-langue'!$B$2="Nederlands",'NL+FR'!$A$118,'NL+FR'!$B$118)</f>
        <v>Verlooppercentage</v>
      </c>
      <c r="C24" s="145">
        <f>'Data collection'!H10</f>
        <v>0</v>
      </c>
      <c r="D24" s="4" t="str">
        <f>IF('Info + taal-langue'!$B$2="Nederlands",'NL+FR'!$A$163,'NL+FR'!$B$163)</f>
        <v>Hoe beoordeelt u het verlooppercentage, gegeven de kenmerken van uw onderneming of afdeling / dienst / departement, de sector waarin u actief bent en haar omvang?</v>
      </c>
      <c r="E24" s="135" t="str">
        <f>IF('Info + taal-langue'!$B$2="Nederlands",'NL+FR'!$A$281,'NL+FR'!$B$281)</f>
        <v>Meer informatie</v>
      </c>
      <c r="F24" s="28"/>
      <c r="G24" s="146">
        <f>SUM(F25+F29)</f>
        <v>0</v>
      </c>
      <c r="H24" s="155" t="str">
        <f>UPPER(IF('Info + taal-langue'!$B$2="Nederlands",'NL+FR'!$A$118,'NL+FR'!$B$118))</f>
        <v>VERLOOPPERCENTAGE</v>
      </c>
    </row>
    <row r="25" spans="1:8" ht="39.950000000000003" customHeight="1" x14ac:dyDescent="0.2">
      <c r="A25" s="115"/>
      <c r="B25" s="115"/>
      <c r="C25" s="141"/>
      <c r="D25" s="3" t="str">
        <f>IF('Info + taal-langue'!$B$2="Nederlands",'NL+FR'!$A$164,'NL+FR'!$B$164)</f>
        <v>Wij vinden het verlooppercentage gunstig: 0</v>
      </c>
      <c r="E25" s="136"/>
      <c r="F25" s="107">
        <v>0</v>
      </c>
      <c r="G25" s="147"/>
      <c r="H25" s="156"/>
    </row>
    <row r="26" spans="1:8" ht="39.950000000000003" customHeight="1" x14ac:dyDescent="0.2">
      <c r="A26" s="115"/>
      <c r="B26" s="115"/>
      <c r="C26" s="141"/>
      <c r="D26" s="3" t="str">
        <f>IF('Info + taal-langue'!$B$2="Nederlands",'NL+FR'!$A$165,'NL+FR'!$B$165)</f>
        <v>Wij beschouwen het verlooppercentage als normaal/aanvaardbaar: 1</v>
      </c>
      <c r="E26" s="136"/>
      <c r="F26" s="107"/>
      <c r="G26" s="147"/>
      <c r="H26" s="156"/>
    </row>
    <row r="27" spans="1:8" ht="42.95" customHeight="1" x14ac:dyDescent="0.2">
      <c r="A27" s="115"/>
      <c r="B27" s="115"/>
      <c r="C27" s="141"/>
      <c r="D27" s="3" t="str">
        <f>IF('Info + taal-langue'!$B$2="Nederlands",'NL+FR'!$A$166,'NL+FR'!$B$166)</f>
        <v>Wij vinden het verlooppercentage ongunstig: 2</v>
      </c>
      <c r="E27" s="136"/>
      <c r="F27" s="107"/>
      <c r="G27" s="147"/>
      <c r="H27" s="156"/>
    </row>
    <row r="28" spans="1:8" ht="39.950000000000003" customHeight="1" x14ac:dyDescent="0.2">
      <c r="A28" s="115"/>
      <c r="B28" s="115"/>
      <c r="C28" s="141"/>
      <c r="D28" s="4" t="str">
        <f>IF('Info + taal-langue'!$B$2="Nederlands",'NL+FR'!$A$167,'NL+FR'!$B$167)</f>
        <v>Hoe is het gesteld met de evolutie van het personeelsverloop in de loop van de voorbije jaren?</v>
      </c>
      <c r="E28" s="136"/>
      <c r="F28" s="27"/>
      <c r="G28" s="147"/>
      <c r="H28" s="156"/>
    </row>
    <row r="29" spans="1:8" ht="39.950000000000003" customHeight="1" x14ac:dyDescent="0.2">
      <c r="A29" s="115"/>
      <c r="B29" s="115"/>
      <c r="C29" s="141"/>
      <c r="D29" s="3" t="str">
        <f>IF('Info + taal-langue'!$B$2="Nederlands",'NL+FR'!$A$168,'NL+FR'!$B$168)</f>
        <v>Het verlooppercentage is erg laag of vertoont een eerder dalende trend: 0</v>
      </c>
      <c r="E29" s="136"/>
      <c r="F29" s="107">
        <v>0</v>
      </c>
      <c r="G29" s="147"/>
      <c r="H29" s="156"/>
    </row>
    <row r="30" spans="1:8" ht="39.950000000000003" customHeight="1" x14ac:dyDescent="0.2">
      <c r="A30" s="115"/>
      <c r="B30" s="115"/>
      <c r="C30" s="141"/>
      <c r="D30" s="3" t="str">
        <f>IF('Info + taal-langue'!$B$2="Nederlands",'NL+FR'!$A$169,'NL+FR'!$B$169)</f>
        <v>Het verlooppercentage is ongeveer constant gebleven: 1</v>
      </c>
      <c r="E30" s="136"/>
      <c r="F30" s="107"/>
      <c r="G30" s="147"/>
      <c r="H30" s="156"/>
    </row>
    <row r="31" spans="1:8" ht="39.950000000000003" customHeight="1" thickBot="1" x14ac:dyDescent="0.25">
      <c r="A31" s="116"/>
      <c r="B31" s="116"/>
      <c r="C31" s="142"/>
      <c r="D31" s="5" t="str">
        <f>IF('Info + taal-langue'!$B$2="Nederlands",'NL+FR'!$A$170,'NL+FR'!$B$170)</f>
        <v>Het verlooppercentage vertoont een eerder stijgende trend: 2</v>
      </c>
      <c r="E31" s="137"/>
      <c r="F31" s="108"/>
      <c r="G31" s="148"/>
      <c r="H31" s="157"/>
    </row>
    <row r="32" spans="1:8" ht="60" customHeight="1" x14ac:dyDescent="0.2">
      <c r="A32" s="119" t="str">
        <f>IF('Info + taal-langue'!$B$2="Nederlands",'NL+FR'!$A$106,'NL+FR'!$B$106)</f>
        <v>4. Verzoeken tot formele of informele psychosociale interventies</v>
      </c>
      <c r="B32" s="119" t="str">
        <f>IF('Info + taal-langue'!$B$2="Nederlands",'NL+FR'!$A$119,'NL+FR'!$B$119)</f>
        <v>Totaal aantal verzoeken tot (informele of formele) psychosociale interventies gericht aan de vertrouwenspersoon of de 
(interne of externe) preventieadviseur psychosociale aspecten</v>
      </c>
      <c r="C32" s="145">
        <f>'Data collection'!H13</f>
        <v>0</v>
      </c>
      <c r="D32" s="4" t="str">
        <f>IF('Info + taal-langue'!$B$2="Nederlands",'NL+FR'!$A$171,'NL+FR'!$B$171)</f>
        <v>Hoe beoordeelt u het aantal verzoeken tot interventie, geformuleerd door de werknemers van uw onderneming of afdeling / dienst / departement, gegeven de sector waarin u actief bent, de samenstelling van uw personeelsbestand en de arbeidsomstandigheden?</v>
      </c>
      <c r="E32" s="135" t="str">
        <f>IF('Info + taal-langue'!$B$2="Nederlands",'NL+FR'!$A$281,'NL+FR'!$B$281)</f>
        <v>Meer informatie</v>
      </c>
      <c r="F32" s="28"/>
      <c r="G32" s="146">
        <f>SUM(F33+F37+F41+F45)</f>
        <v>0</v>
      </c>
      <c r="H32" s="155" t="str">
        <f>UPPER(IF('Info + taal-langue'!$B$2="Nederlands",'NL+FR'!$A$69,'NL+FR'!$B$69))</f>
        <v>4. PSYCHOSOCIALE VERZOEKEN</v>
      </c>
    </row>
    <row r="33" spans="1:8" ht="39.950000000000003" customHeight="1" x14ac:dyDescent="0.2">
      <c r="A33" s="115"/>
      <c r="B33" s="115"/>
      <c r="C33" s="141"/>
      <c r="D33" s="3" t="str">
        <f>IF('Info + taal-langue'!$B$2="Nederlands",'NL+FR'!$A$172,'NL+FR'!$B$172)</f>
        <v>Wij vinden het aantal gunstig: 0</v>
      </c>
      <c r="E33" s="136"/>
      <c r="F33" s="107">
        <v>0</v>
      </c>
      <c r="G33" s="147"/>
      <c r="H33" s="158"/>
    </row>
    <row r="34" spans="1:8" ht="39.950000000000003" customHeight="1" x14ac:dyDescent="0.2">
      <c r="A34" s="115"/>
      <c r="B34" s="115"/>
      <c r="C34" s="141"/>
      <c r="D34" s="3" t="str">
        <f>IF('Info + taal-langue'!$B$2="Nederlands",'NL+FR'!$A$173,'NL+FR'!$B$173)</f>
        <v>Wij beschouwen het aantal als normaal/aanvaardbaar: 1</v>
      </c>
      <c r="E34" s="136"/>
      <c r="F34" s="107"/>
      <c r="G34" s="147"/>
      <c r="H34" s="158"/>
    </row>
    <row r="35" spans="1:8" ht="39.950000000000003" customHeight="1" x14ac:dyDescent="0.2">
      <c r="A35" s="115"/>
      <c r="B35" s="115"/>
      <c r="C35" s="141"/>
      <c r="D35" s="3" t="str">
        <f>IF('Info + taal-langue'!$B$2="Nederlands",'NL+FR'!$A$174,'NL+FR'!$B$174)</f>
        <v>Wij vinden het aantal ongunstig: 2</v>
      </c>
      <c r="E35" s="136"/>
      <c r="F35" s="107"/>
      <c r="G35" s="147"/>
      <c r="H35" s="158"/>
    </row>
    <row r="36" spans="1:8" ht="39.950000000000003" customHeight="1" x14ac:dyDescent="0.2">
      <c r="A36" s="115"/>
      <c r="B36" s="115"/>
      <c r="C36" s="141"/>
      <c r="D36" s="4" t="str">
        <f>IF('Info + taal-langue'!$B$2="Nederlands",'NL+FR'!$A$175,'NL+FR'!$B$175)</f>
        <v>Hoe is het gesteld met de evolutie van het aantal verzoeken tot interventies in de loop van de voorbije jaren?</v>
      </c>
      <c r="E36" s="136"/>
      <c r="F36" s="27"/>
      <c r="G36" s="147"/>
      <c r="H36" s="158"/>
    </row>
    <row r="37" spans="1:8" ht="39.950000000000003" customHeight="1" x14ac:dyDescent="0.2">
      <c r="A37" s="115"/>
      <c r="B37" s="115"/>
      <c r="C37" s="141"/>
      <c r="D37" s="3" t="str">
        <f>IF('Info + taal-langue'!$B$2="Nederlands",'NL+FR'!$A$176,'NL+FR'!$B$176)</f>
        <v>Het aantal is erg laag of vertoont een eerder dalende trend: 0</v>
      </c>
      <c r="E37" s="136"/>
      <c r="F37" s="107">
        <v>0</v>
      </c>
      <c r="G37" s="147"/>
      <c r="H37" s="158"/>
    </row>
    <row r="38" spans="1:8" ht="39.950000000000003" customHeight="1" x14ac:dyDescent="0.2">
      <c r="A38" s="115"/>
      <c r="B38" s="115"/>
      <c r="C38" s="141"/>
      <c r="D38" s="3" t="str">
        <f>IF('Info + taal-langue'!$B$2="Nederlands",'NL+FR'!$A$177,'NL+FR'!$B$177)</f>
        <v>Het aantal blijft ongeveer constant: 1</v>
      </c>
      <c r="E38" s="136"/>
      <c r="F38" s="107"/>
      <c r="G38" s="147"/>
      <c r="H38" s="158"/>
    </row>
    <row r="39" spans="1:8" ht="39.950000000000003" customHeight="1" x14ac:dyDescent="0.2">
      <c r="A39" s="115"/>
      <c r="B39" s="115"/>
      <c r="C39" s="141"/>
      <c r="D39" s="3" t="str">
        <f>IF('Info + taal-langue'!$B$2="Nederlands",'NL+FR'!$A$178,'NL+FR'!$B$178)</f>
        <v>Het aantal vertoont een eerder stijgende trend: 2</v>
      </c>
      <c r="E39" s="136"/>
      <c r="F39" s="107"/>
      <c r="G39" s="147"/>
      <c r="H39" s="158"/>
    </row>
    <row r="40" spans="1:8" ht="56.1" customHeight="1" x14ac:dyDescent="0.2">
      <c r="A40" s="115"/>
      <c r="B40" s="115"/>
      <c r="C40" s="141"/>
      <c r="D40" s="4" t="str">
        <f>IF('Info + taal-langue'!$B$2="Nederlands",'NL+FR'!$A$179,'NL+FR'!$B$179)</f>
        <v>Bestaat er binnen de onderneming een beleid omtrent psychosociale risico's op het werk?</v>
      </c>
      <c r="E40" s="136"/>
      <c r="F40" s="27"/>
      <c r="G40" s="147"/>
      <c r="H40" s="158"/>
    </row>
    <row r="41" spans="1:8" ht="39.950000000000003" customHeight="1" x14ac:dyDescent="0.2">
      <c r="A41" s="115"/>
      <c r="B41" s="115"/>
      <c r="C41" s="141"/>
      <c r="D41" s="3" t="str">
        <f>IF('Info + taal-langue'!$B$2="Nederlands",'NL+FR'!$A$180,'NL+FR'!$B$180)</f>
        <v>Er bestaat zo’n beleid, waaraan concrete acties gekoppeld zijn: 0</v>
      </c>
      <c r="E41" s="136"/>
      <c r="F41" s="107">
        <v>0</v>
      </c>
      <c r="G41" s="147"/>
      <c r="H41" s="158"/>
    </row>
    <row r="42" spans="1:8" ht="39.950000000000003" customHeight="1" x14ac:dyDescent="0.2">
      <c r="A42" s="115"/>
      <c r="B42" s="115"/>
      <c r="C42" s="141"/>
      <c r="D42" s="3" t="str">
        <f>IF('Info + taal-langue'!$B$2="Nederlands",'NL+FR'!$A$181,'NL+FR'!$B$181)</f>
        <v>Er bestaat zo’n beleid, doch deze blijft dode letter: 1</v>
      </c>
      <c r="E42" s="136"/>
      <c r="F42" s="107"/>
      <c r="G42" s="147"/>
      <c r="H42" s="158"/>
    </row>
    <row r="43" spans="1:8" ht="39.950000000000003" customHeight="1" x14ac:dyDescent="0.2">
      <c r="A43" s="115"/>
      <c r="B43" s="115"/>
      <c r="C43" s="141"/>
      <c r="D43" s="3" t="str">
        <f>IF('Info + taal-langue'!$B$2="Nederlands",'NL+FR'!$A$182,'NL+FR'!$B$182)</f>
        <v>Zo’n beleid bestaat niet in onze onderneming: 2</v>
      </c>
      <c r="E43" s="136"/>
      <c r="F43" s="107"/>
      <c r="G43" s="147"/>
      <c r="H43" s="158"/>
    </row>
    <row r="44" spans="1:8" ht="39.950000000000003" customHeight="1" x14ac:dyDescent="0.2">
      <c r="A44" s="115"/>
      <c r="B44" s="115"/>
      <c r="C44" s="141"/>
      <c r="D44" s="4" t="str">
        <f>IF('Info + taal-langue'!$B$2="Nederlands",'NL+FR'!$A$183,'NL+FR'!$B$183)</f>
        <v>Heeft de onderneming één of meerdere vertrouwenspersonen aangeduid?</v>
      </c>
      <c r="E44" s="136"/>
      <c r="F44" s="27"/>
      <c r="G44" s="147"/>
      <c r="H44" s="158"/>
    </row>
    <row r="45" spans="1:8" ht="39.950000000000003" customHeight="1" x14ac:dyDescent="0.2">
      <c r="A45" s="115"/>
      <c r="B45" s="115"/>
      <c r="C45" s="141"/>
      <c r="D45" s="3" t="str">
        <f>IF('Info + taal-langue'!$B$2="Nederlands",'NL+FR'!$A$184,'NL+FR'!$B$184)</f>
        <v>Ja. Deze personen zijn bekend bij de werknemers, en het is voor iedereen duidelijk wat hun rol is: 0</v>
      </c>
      <c r="E45" s="136"/>
      <c r="F45" s="107">
        <v>0</v>
      </c>
      <c r="G45" s="147"/>
      <c r="H45" s="158"/>
    </row>
    <row r="46" spans="1:8" ht="39.950000000000003" customHeight="1" x14ac:dyDescent="0.2">
      <c r="A46" s="115"/>
      <c r="B46" s="115"/>
      <c r="C46" s="141"/>
      <c r="D46" s="3" t="str">
        <f>IF('Info + taal-langue'!$B$2="Nederlands",'NL+FR'!$A$185,'NL+FR'!$B$185)</f>
        <v>Ja. Deze personen zijn evenwel weinig bekend bij de werknemers, en het is weinig duidelijk wat hun rol is: 1</v>
      </c>
      <c r="E46" s="136"/>
      <c r="F46" s="107"/>
      <c r="G46" s="147"/>
      <c r="H46" s="158"/>
    </row>
    <row r="47" spans="1:8" ht="39.950000000000003" customHeight="1" thickBot="1" x14ac:dyDescent="0.25">
      <c r="A47" s="116"/>
      <c r="B47" s="116"/>
      <c r="C47" s="142"/>
      <c r="D47" s="5" t="str">
        <f>IF('Info + taal-langue'!$B$2="Nederlands",'NL+FR'!$A$186,'NL+FR'!$B$186)</f>
        <v>Nee, er werden geen vertrouwenspersonen aangeduid: 2</v>
      </c>
      <c r="E47" s="137"/>
      <c r="F47" s="108"/>
      <c r="G47" s="148"/>
      <c r="H47" s="159"/>
    </row>
    <row r="48" spans="1:8" ht="60" customHeight="1" x14ac:dyDescent="0.2">
      <c r="A48" s="119" t="str">
        <f>IF('Info + taal-langue'!$B$2="Nederlands",'NL+FR'!$A$107,'NL+FR'!$B$107)</f>
        <v>5. Mogelijk schokkende gebeurtenissen voorgevallen op de arbeidsplaats en maatregelen die in dit verband werden genomen</v>
      </c>
      <c r="B48" s="119" t="str">
        <f>IF('Info + taal-langue'!$B$2="Nederlands",'NL+FR'!$A$120,'NL+FR'!$B$120)</f>
        <v>Aantal mogelijks schokkende gebeurtenissen waarbij één of meerdere werknemers betrokken waren</v>
      </c>
      <c r="C48" s="145">
        <f>'Data collection'!H18</f>
        <v>0</v>
      </c>
      <c r="D48" s="4" t="str">
        <f>IF('Info + taal-langue'!$B$2="Nederlands",'NL+FR'!$A$187,'NL+FR'!$B$187)</f>
        <v>In welke mate werden werknemers in de onderneming of afdeling / dienst / departement geconfronteerd met mogelijks schokkende gebeurtenissen in de loop van het voorgaande jaar, hetzij als getuige, hetzij als slachtoffer?</v>
      </c>
      <c r="E48" s="135" t="str">
        <f>IF('Info + taal-langue'!$B$2="Nederlands",'NL+FR'!$A$281,'NL+FR'!$B$281)</f>
        <v>Meer informatie</v>
      </c>
      <c r="F48" s="28"/>
      <c r="G48" s="146">
        <f>SUM(F49)</f>
        <v>0</v>
      </c>
      <c r="H48" s="155" t="str">
        <f>UPPER(IF('Info + taal-langue'!$B$2="Nederlands",'NL+FR'!$A$72,'NL+FR'!$B$72))</f>
        <v>5. SCHOKKENDE GEBEURTENISSEN</v>
      </c>
    </row>
    <row r="49" spans="1:8" ht="39.950000000000003" customHeight="1" x14ac:dyDescent="0.2">
      <c r="A49" s="115"/>
      <c r="B49" s="115"/>
      <c r="C49" s="141"/>
      <c r="D49" s="3" t="str">
        <f>IF('Info + taal-langue'!$B$2="Nederlands",'NL+FR'!$A$188,'NL+FR'!$B$188)</f>
        <v>Voor zover wij weten werden er geen werknemers geconfronteerd met een mogelijks schokkende gebeurtenis: 0</v>
      </c>
      <c r="E49" s="136"/>
      <c r="F49" s="107">
        <v>0</v>
      </c>
      <c r="G49" s="147"/>
      <c r="H49" s="156"/>
    </row>
    <row r="50" spans="1:8" ht="60" customHeight="1" x14ac:dyDescent="0.2">
      <c r="A50" s="115"/>
      <c r="B50" s="115"/>
      <c r="C50" s="141"/>
      <c r="D50" s="3" t="str">
        <f>IF('Info + taal-langue'!$B$2="Nederlands",'NL+FR'!$A$189,'NL+FR'!$B$189)</f>
        <v>Eén of meerdere werknemers werden blootgesteld aan een mogelijks schokkende gebeurtenis. De onderneming heeft hierop gepast gereageerd en gezorgd voor de nodige ondersteuning van de betrokken werknemer(s): 1</v>
      </c>
      <c r="E50" s="136"/>
      <c r="F50" s="107"/>
      <c r="G50" s="147"/>
      <c r="H50" s="156"/>
    </row>
    <row r="51" spans="1:8" ht="78" customHeight="1" thickBot="1" x14ac:dyDescent="0.25">
      <c r="A51" s="115"/>
      <c r="B51" s="115"/>
      <c r="C51" s="141"/>
      <c r="D51" s="55" t="str">
        <f>IF('Info + taal-langue'!$B$2="Nederlands",'NL+FR'!$A$190,'NL+FR'!$B$190)</f>
        <v>Eén of meerdere werknemers werden blootgesteld aan een mogelijks schokkende gebeurtenis. De onderneming heeft hier niet adequaat op gereageerd en vond het onnodig om te zorgen voor de nodige ondersteuning van de betrokken werknemer(s): 2</v>
      </c>
      <c r="E51" s="136"/>
      <c r="F51" s="108"/>
      <c r="G51" s="147"/>
      <c r="H51" s="156"/>
    </row>
    <row r="52" spans="1:8" ht="39.950000000000003" customHeight="1" x14ac:dyDescent="0.2">
      <c r="A52" s="119" t="str">
        <f>IF('Info + taal-langue'!$B$2="Nederlands",'NL+FR'!$A$108,'NL+FR'!$B$108)</f>
        <v>6. Emotionele incidenten</v>
      </c>
      <c r="B52" s="125" t="str">
        <f>IF('Info + taal-langue'!$B$2="Nederlands",'NL+FR'!$A$121,'NL+FR'!$B$121)</f>
        <v>Aantal emotionele uitbarstingen, huilbuien of woede-uitvallen op de arbeidsplaats, voor zover u bekend</v>
      </c>
      <c r="C52" s="145">
        <f>'Data collection'!H22</f>
        <v>0</v>
      </c>
      <c r="D52" s="4" t="str">
        <f>IF('Info + taal-langue'!$B$2="Nederlands",'NL+FR'!$A$191,'NL+FR'!$B$191)</f>
        <v>Hoe frequent kwamen dit soort emotionele incidenten voor gedurende het voorgaande jaar ?</v>
      </c>
      <c r="E52" s="135" t="str">
        <f>IF('Info + taal-langue'!$B$2="Nederlands",'NL+FR'!$A$281,'NL+FR'!$B$281)</f>
        <v>Meer informatie</v>
      </c>
      <c r="F52" s="28"/>
      <c r="G52" s="146">
        <f>SUM(F53)</f>
        <v>0</v>
      </c>
      <c r="H52" s="155" t="str">
        <f>UPPER(IF('Info + taal-langue'!$B$2="Nederlands",'NL+FR'!$A$108,'NL+FR'!$B$108))</f>
        <v>6. EMOTIONELE INCIDENTEN</v>
      </c>
    </row>
    <row r="53" spans="1:8" ht="36" customHeight="1" x14ac:dyDescent="0.2">
      <c r="A53" s="115"/>
      <c r="B53" s="126"/>
      <c r="C53" s="141"/>
      <c r="D53" s="3" t="str">
        <f>IF('Info + taal-langue'!$B$2="Nederlands",'NL+FR'!$A$192,'NL+FR'!$B$192)</f>
        <v>Zelden of nooit: 0</v>
      </c>
      <c r="E53" s="136"/>
      <c r="F53" s="107">
        <v>0</v>
      </c>
      <c r="G53" s="147"/>
      <c r="H53" s="156"/>
    </row>
    <row r="54" spans="1:8" ht="32.1" customHeight="1" x14ac:dyDescent="0.2">
      <c r="A54" s="115"/>
      <c r="B54" s="126"/>
      <c r="C54" s="141"/>
      <c r="D54" s="3" t="str">
        <f>IF('Info + taal-langue'!$B$2="Nederlands",'NL+FR'!$A$193,'NL+FR'!$B$193)</f>
        <v>Soms/van tijd tot tijd: 1</v>
      </c>
      <c r="E54" s="136"/>
      <c r="F54" s="107"/>
      <c r="G54" s="147"/>
      <c r="H54" s="156"/>
    </row>
    <row r="55" spans="1:8" ht="33.950000000000003" customHeight="1" x14ac:dyDescent="0.2">
      <c r="A55" s="115"/>
      <c r="B55" s="126"/>
      <c r="C55" s="141"/>
      <c r="D55" s="3" t="str">
        <f>IF('Info + taal-langue'!$B$2="Nederlands",'NL+FR'!$A$194,'NL+FR'!$B$194)</f>
        <v>Regelmatig: 2</v>
      </c>
      <c r="E55" s="136"/>
      <c r="F55" s="107"/>
      <c r="G55" s="147"/>
      <c r="H55" s="156"/>
    </row>
    <row r="56" spans="1:8" ht="32.1" customHeight="1" thickBot="1" x14ac:dyDescent="0.25">
      <c r="A56" s="115"/>
      <c r="B56" s="126"/>
      <c r="C56" s="141"/>
      <c r="D56" s="55" t="str">
        <f>IF('Info + taal-langue'!$B$2="Nederlands",'NL+FR'!$A$195,'NL+FR'!$B$195)</f>
        <v>Erg dikwijls: 3</v>
      </c>
      <c r="E56" s="136"/>
      <c r="F56" s="108"/>
      <c r="G56" s="147"/>
      <c r="H56" s="156"/>
    </row>
    <row r="57" spans="1:8" ht="39.950000000000003" customHeight="1" x14ac:dyDescent="0.2">
      <c r="A57" s="119" t="str">
        <f>IF('Info + taal-langue'!$B$2="Nederlands",'NL+FR'!$A$109,'NL+FR'!$B$109)</f>
        <v xml:space="preserve">7. Groepsconflicten </v>
      </c>
      <c r="B57" s="119" t="str">
        <f>IF('Info + taal-langue'!$B$2="Nederlands",'NL+FR'!$A$122,'NL+FR'!$B$122)</f>
        <v>Aantal groepsconflicten of conflicten tussen personen, voor zover u bekend</v>
      </c>
      <c r="C57" s="145">
        <f>'Data collection'!H25</f>
        <v>0</v>
      </c>
      <c r="D57" s="4" t="str">
        <f>IF('Info + taal-langue'!$B$2="Nederlands",'NL+FR'!$A$196,'NL+FR'!$B$196)</f>
        <v>Hoe frequent kwamen dergelijke conflicten voor gedurende het voorgaande jaar?</v>
      </c>
      <c r="E57" s="135" t="str">
        <f>IF('Info + taal-langue'!$B$2="Nederlands",'NL+FR'!$A$281,'NL+FR'!$B$281)</f>
        <v>Meer informatie</v>
      </c>
      <c r="F57" s="28"/>
      <c r="G57" s="149">
        <f>SUM(F58+F63)</f>
        <v>0</v>
      </c>
      <c r="H57" s="155" t="str">
        <f>UPPER(IF('Info + taal-langue'!$B$2="Nederlands",'NL+FR'!$A$109,'NL+FR'!$B$109))</f>
        <v xml:space="preserve">7. GROEPSCONFLICTEN </v>
      </c>
    </row>
    <row r="58" spans="1:8" ht="39.950000000000003" customHeight="1" x14ac:dyDescent="0.2">
      <c r="A58" s="115"/>
      <c r="B58" s="115"/>
      <c r="C58" s="141"/>
      <c r="D58" s="3" t="str">
        <f>IF('Info + taal-langue'!$B$2="Nederlands",'NL+FR'!$A$197,'NL+FR'!$B$197)</f>
        <v>Naar ons weten deed zich geen enkel conflict voor: 0</v>
      </c>
      <c r="E58" s="136"/>
      <c r="F58" s="107">
        <v>0</v>
      </c>
      <c r="G58" s="150"/>
      <c r="H58" s="156"/>
    </row>
    <row r="59" spans="1:8" ht="39.950000000000003" customHeight="1" x14ac:dyDescent="0.2">
      <c r="A59" s="115"/>
      <c r="B59" s="115"/>
      <c r="C59" s="141"/>
      <c r="D59" s="3" t="str">
        <f>IF('Info + taal-langue'!$B$2="Nederlands",'NL+FR'!$A$198,'NL+FR'!$B$198)</f>
        <v>Naar ons weten was er slechts sprake van enkele dergelijke conflicten: 1</v>
      </c>
      <c r="E59" s="136"/>
      <c r="F59" s="107"/>
      <c r="G59" s="150"/>
      <c r="H59" s="156"/>
    </row>
    <row r="60" spans="1:8" ht="39.950000000000003" customHeight="1" x14ac:dyDescent="0.2">
      <c r="A60" s="115"/>
      <c r="B60" s="115"/>
      <c r="C60" s="141"/>
      <c r="D60" s="3" t="str">
        <f>IF('Info + taal-langue'!$B$2="Nederlands",'NL+FR'!$A$199,'NL+FR'!$B$199)</f>
        <v>Dergelijke conflicten doen zich regelmatig voor, ongeveer elke maand: 2</v>
      </c>
      <c r="E60" s="136"/>
      <c r="F60" s="107"/>
      <c r="G60" s="150"/>
      <c r="H60" s="156"/>
    </row>
    <row r="61" spans="1:8" ht="39.950000000000003" customHeight="1" x14ac:dyDescent="0.2">
      <c r="A61" s="115"/>
      <c r="B61" s="115"/>
      <c r="C61" s="141"/>
      <c r="D61" s="3" t="str">
        <f>IF('Info + taal-langue'!$B$2="Nederlands",'NL+FR'!$A$200,'NL+FR'!$B$200)</f>
        <v>Dergelijke conflicten doen zich wekelijks of meerdere keren per week voor: 3</v>
      </c>
      <c r="E61" s="136"/>
      <c r="F61" s="107"/>
      <c r="G61" s="150"/>
      <c r="H61" s="156"/>
    </row>
    <row r="62" spans="1:8" ht="39.950000000000003" customHeight="1" x14ac:dyDescent="0.2">
      <c r="A62" s="115"/>
      <c r="B62" s="115"/>
      <c r="C62" s="141"/>
      <c r="D62" s="4" t="str">
        <f>IF('Info + taal-langue'!$B$2="Nederlands",'NL+FR'!$A$201,'NL+FR'!$B$201)</f>
        <v>Hoe zou u het belang (de ernst) van dergelijke conflicten inschatten?</v>
      </c>
      <c r="E62" s="136"/>
      <c r="F62" s="27"/>
      <c r="G62" s="150"/>
      <c r="H62" s="156"/>
    </row>
    <row r="63" spans="1:8" ht="39.950000000000003" customHeight="1" x14ac:dyDescent="0.2">
      <c r="A63" s="115"/>
      <c r="B63" s="115"/>
      <c r="C63" s="141"/>
      <c r="D63" s="3" t="str">
        <f>IF('Info + taal-langue'!$B$2="Nederlands",'NL+FR'!$A$202,'NL+FR'!$B$202)</f>
        <v>Naar ons weten deed zich geen enkel conflict voor: 0</v>
      </c>
      <c r="E63" s="136"/>
      <c r="F63" s="107">
        <v>0</v>
      </c>
      <c r="G63" s="150"/>
      <c r="H63" s="156"/>
    </row>
    <row r="64" spans="1:8" ht="39.950000000000003" customHeight="1" x14ac:dyDescent="0.2">
      <c r="A64" s="115"/>
      <c r="B64" s="115"/>
      <c r="C64" s="141"/>
      <c r="D64" s="3" t="str">
        <f>IF('Info + taal-langue'!$B$2="Nederlands",'NL+FR'!$A$203,'NL+FR'!$B$203)</f>
        <v>In het algemeen worden dergelijke conflicten snel opgelost en hebben zij geen of weinig invloed op het werk: 1</v>
      </c>
      <c r="E64" s="136"/>
      <c r="F64" s="107"/>
      <c r="G64" s="150"/>
      <c r="H64" s="156"/>
    </row>
    <row r="65" spans="1:8" ht="47.1" customHeight="1" thickBot="1" x14ac:dyDescent="0.25">
      <c r="A65" s="116"/>
      <c r="B65" s="116"/>
      <c r="C65" s="142"/>
      <c r="D65" s="5" t="str">
        <f>IF('Info + taal-langue'!$B$2="Nederlands",'NL+FR'!$A$204,'NL+FR'!$B$204)</f>
        <v>Meerdere conflicten hebben een belangrijke invloed gehad op het werk en/of hebben nogal wat tijd gevergd om opgelost te
geraken: 2</v>
      </c>
      <c r="E65" s="137"/>
      <c r="F65" s="108"/>
      <c r="G65" s="151"/>
      <c r="H65" s="157"/>
    </row>
    <row r="66" spans="1:8" ht="39.950000000000003" customHeight="1" x14ac:dyDescent="0.2">
      <c r="A66" s="119" t="str">
        <f>IF('Info + taal-langue'!$B$2="Nederlands",'NL+FR'!$A$110,'NL+FR'!$B$110)</f>
        <v>8. Ongewenst gedrag door derden</v>
      </c>
      <c r="B66" s="119" t="str">
        <f>IF('Info + taal-langue'!$B$2="Nederlands",'NL+FR'!$A$123,'NL+FR'!$B$123)</f>
        <v>Aantal incidenten uitgaande van derden (verbaal of fysiek geweld, of andere vormen van grensoverschrijdend gedrag vanwege personen van buiten de onderneming) waarvan de werknemers het slachtoffer zijn geworden</v>
      </c>
      <c r="C66" s="145">
        <f>'Data collection'!H28</f>
        <v>0</v>
      </c>
      <c r="D66" s="4" t="str">
        <f>IF('Info + taal-langue'!$B$2="Nederlands",'NL+FR'!$A$205,'NL+FR'!$B$205)</f>
        <v>Hoe frequent kwamen dergelijke incidenten voor gedurende het voorgaande jaar?</v>
      </c>
      <c r="E66" s="135" t="str">
        <f>IF('Info + taal-langue'!$B$2="Nederlands",'NL+FR'!$A$281,'NL+FR'!$B$281)</f>
        <v>Meer informatie</v>
      </c>
      <c r="F66" s="28"/>
      <c r="G66" s="146">
        <f>SUM(F67+F72)</f>
        <v>0</v>
      </c>
      <c r="H66" s="155" t="str">
        <f>UPPER(IF('Info + taal-langue'!$B$2="Nederlands",'NL+FR'!$A$110,'NL+FR'!$B$110))</f>
        <v>8. ONGEWENST GEDRAG DOOR DERDEN</v>
      </c>
    </row>
    <row r="67" spans="1:8" ht="39.950000000000003" customHeight="1" x14ac:dyDescent="0.2">
      <c r="A67" s="115"/>
      <c r="B67" s="115"/>
      <c r="C67" s="141"/>
      <c r="D67" s="3" t="str">
        <f>IF('Info + taal-langue'!$B$2="Nederlands",'NL+FR'!$A$206,'NL+FR'!$B$206)</f>
        <v>Zelden of nooit: 0</v>
      </c>
      <c r="E67" s="136"/>
      <c r="F67" s="107">
        <v>0</v>
      </c>
      <c r="G67" s="147"/>
      <c r="H67" s="156"/>
    </row>
    <row r="68" spans="1:8" ht="39.950000000000003" customHeight="1" x14ac:dyDescent="0.2">
      <c r="A68" s="115"/>
      <c r="B68" s="115"/>
      <c r="C68" s="141"/>
      <c r="D68" s="3" t="str">
        <f>IF('Info + taal-langue'!$B$2="Nederlands",'NL+FR'!$A$207,'NL+FR'!$B$207)</f>
        <v>Soms/van tijd tot tijd: 1</v>
      </c>
      <c r="E68" s="136"/>
      <c r="F68" s="107"/>
      <c r="G68" s="147"/>
      <c r="H68" s="156"/>
    </row>
    <row r="69" spans="1:8" ht="39.950000000000003" customHeight="1" x14ac:dyDescent="0.2">
      <c r="A69" s="115"/>
      <c r="B69" s="115"/>
      <c r="C69" s="141"/>
      <c r="D69" s="3" t="str">
        <f>IF('Info + taal-langue'!$B$2="Nederlands",'NL+FR'!$A$208,'NL+FR'!$B$208)</f>
        <v>Regelmatig: 2</v>
      </c>
      <c r="E69" s="136"/>
      <c r="F69" s="107"/>
      <c r="G69" s="147"/>
      <c r="H69" s="156"/>
    </row>
    <row r="70" spans="1:8" ht="39.950000000000003" customHeight="1" x14ac:dyDescent="0.2">
      <c r="A70" s="115"/>
      <c r="B70" s="115"/>
      <c r="C70" s="141"/>
      <c r="D70" s="3" t="str">
        <f>IF('Info + taal-langue'!$B$2="Nederlands",'NL+FR'!$A$209,'NL+FR'!$B$209)</f>
        <v>Erg dikwijls: 3</v>
      </c>
      <c r="E70" s="136"/>
      <c r="F70" s="107"/>
      <c r="G70" s="147"/>
      <c r="H70" s="156"/>
    </row>
    <row r="71" spans="1:8" ht="39.950000000000003" customHeight="1" x14ac:dyDescent="0.2">
      <c r="A71" s="115"/>
      <c r="B71" s="115"/>
      <c r="C71" s="141"/>
      <c r="D71" s="4" t="str">
        <f>IF('Info + taal-langue'!$B$2="Nederlands",'NL+FR'!$A$210,'NL+FR'!$B$210)</f>
        <v>Hoe zou u het belang van dergelijke incidenten inschatten?</v>
      </c>
      <c r="E71" s="136"/>
      <c r="F71" s="27"/>
      <c r="G71" s="147"/>
      <c r="H71" s="156"/>
    </row>
    <row r="72" spans="1:8" ht="39.950000000000003" customHeight="1" x14ac:dyDescent="0.2">
      <c r="A72" s="115"/>
      <c r="B72" s="115"/>
      <c r="C72" s="141"/>
      <c r="D72" s="3" t="str">
        <f>IF('Info + taal-langue'!$B$2="Nederlands",'NL+FR'!$A$211,'NL+FR'!$B$211)</f>
        <v>Naar ons weten deed zich geen enkel dergelijk incident voor: 0</v>
      </c>
      <c r="E72" s="136"/>
      <c r="F72" s="107">
        <v>0</v>
      </c>
      <c r="G72" s="147"/>
      <c r="H72" s="156"/>
    </row>
    <row r="73" spans="1:8" ht="39.950000000000003" customHeight="1" x14ac:dyDescent="0.2">
      <c r="A73" s="115"/>
      <c r="B73" s="115"/>
      <c r="C73" s="141"/>
      <c r="D73" s="3" t="str">
        <f>IF('Info + taal-langue'!$B$2="Nederlands",'NL+FR'!$A$212,'NL+FR'!$B$212)</f>
        <v>De meeste van dergelijke incidenten waren onschuldig: 1</v>
      </c>
      <c r="E73" s="136"/>
      <c r="F73" s="107"/>
      <c r="G73" s="147"/>
      <c r="H73" s="156"/>
    </row>
    <row r="74" spans="1:8" ht="39.950000000000003" customHeight="1" x14ac:dyDescent="0.2">
      <c r="A74" s="115"/>
      <c r="B74" s="115"/>
      <c r="C74" s="141"/>
      <c r="D74" s="3" t="str">
        <f>IF('Info + taal-langue'!$B$2="Nederlands",'NL+FR'!$A$213,'NL+FR'!$B$213)</f>
        <v>Meerdere van dergelijke incidenten kunnen beschouwd worden als ernstig: 2</v>
      </c>
      <c r="E74" s="136"/>
      <c r="F74" s="107"/>
      <c r="G74" s="147"/>
      <c r="H74" s="156"/>
    </row>
    <row r="75" spans="1:8" ht="39.950000000000003" customHeight="1" thickBot="1" x14ac:dyDescent="0.25">
      <c r="A75" s="116"/>
      <c r="B75" s="116"/>
      <c r="C75" s="142"/>
      <c r="D75" s="5" t="str">
        <f>IF('Info + taal-langue'!$B$2="Nederlands",'NL+FR'!$A$214,'NL+FR'!$B$214)</f>
        <v>Dergelijke incidenten zijn regelmatig van een ernstige aard: 3</v>
      </c>
      <c r="E75" s="137"/>
      <c r="F75" s="108"/>
      <c r="G75" s="148"/>
      <c r="H75" s="157"/>
    </row>
    <row r="76" spans="1:8" ht="56.1" customHeight="1" x14ac:dyDescent="0.2">
      <c r="A76" s="119" t="str">
        <f>IF('Info + taal-langue'!$B$2="Nederlands",'NL+FR'!$A$111,'NL+FR'!$B$111)</f>
        <v>9. Musculoskeletale aandoeningen (MSA: rugpijn, tendinitis, …)</v>
      </c>
      <c r="B76" s="120" t="str">
        <f>IF('Info + taal-langue'!$B$2="Nederlands",'NL+FR'!$A$124,'NL+FR'!$B$124)</f>
        <v>Raming van het aantal personen dat te kampen heeft met musculoskeletale aandoeningen</v>
      </c>
      <c r="C76" s="145">
        <f>'Data collection'!H33</f>
        <v>0</v>
      </c>
      <c r="D76" s="4" t="str">
        <f>IF('Info + taal-langue'!$B$2="Nederlands",'NL+FR'!$A$215,'NL+FR'!$B$215)</f>
        <v>Zijn er, voor zover u weet, momenteel in uw onderneming of afdeling / dienst / departement werknemers die te kampen hebben met musculoskeletale aandoeningen?</v>
      </c>
      <c r="E76" s="135" t="str">
        <f>IF('Info + taal-langue'!$B$2="Nederlands",'NL+FR'!$A$281,'NL+FR'!$B$281)</f>
        <v>Meer informatie</v>
      </c>
      <c r="F76" s="28"/>
      <c r="G76" s="146">
        <f>SUM(F77+F81)</f>
        <v>0</v>
      </c>
      <c r="H76" s="155" t="str">
        <f>IF('Info + taal-langue'!$B$2="Nederlands",'NL+FR'!$A$130,'NL+FR'!$B$130)</f>
        <v>9. MSA</v>
      </c>
    </row>
    <row r="77" spans="1:8" ht="39.950000000000003" customHeight="1" x14ac:dyDescent="0.2">
      <c r="A77" s="115"/>
      <c r="B77" s="112"/>
      <c r="C77" s="141"/>
      <c r="D77" s="3" t="str">
        <f>IF('Info + taal-langue'!$B$2="Nederlands",'NL+FR'!$A$216,'NL+FR'!$B$216)</f>
        <v>Geen enkele werknemer lijkt hiermee te maken te hebben: 0</v>
      </c>
      <c r="E77" s="136"/>
      <c r="F77" s="107">
        <v>0</v>
      </c>
      <c r="G77" s="147"/>
      <c r="H77" s="156"/>
    </row>
    <row r="78" spans="1:8" ht="39.950000000000003" customHeight="1" x14ac:dyDescent="0.2">
      <c r="A78" s="115"/>
      <c r="B78" s="112"/>
      <c r="C78" s="141"/>
      <c r="D78" s="3" t="str">
        <f>IF('Info + taal-langue'!$B$2="Nederlands",'NL+FR'!$A$217,'NL+FR'!$B$217)</f>
        <v>Enkele werknemers hebben last van musculoskeletale aandoeningen: 1</v>
      </c>
      <c r="E78" s="136"/>
      <c r="F78" s="107"/>
      <c r="G78" s="147"/>
      <c r="H78" s="156"/>
    </row>
    <row r="79" spans="1:8" ht="39.950000000000003" customHeight="1" x14ac:dyDescent="0.2">
      <c r="A79" s="115"/>
      <c r="B79" s="112"/>
      <c r="C79" s="141"/>
      <c r="D79" s="3" t="str">
        <f>IF('Info + taal-langue'!$B$2="Nederlands",'NL+FR'!$A$218,'NL+FR'!$B$218)</f>
        <v>Nogal wat werknemers hebben last van musculoskeletale aandoeningen: 2</v>
      </c>
      <c r="E79" s="136"/>
      <c r="F79" s="107"/>
      <c r="G79" s="147"/>
      <c r="H79" s="156"/>
    </row>
    <row r="80" spans="1:8" ht="39.950000000000003" customHeight="1" x14ac:dyDescent="0.2">
      <c r="A80" s="115"/>
      <c r="B80" s="112"/>
      <c r="C80" s="141"/>
      <c r="D80" s="4" t="str">
        <f>IF('Info + taal-langue'!$B$2="Nederlands",'NL+FR'!$A$219,'NL+FR'!$B$219)</f>
        <v>Hoe beoordeelt u het aantal musculoskeletale aandoeningen in uw onderneming of afdeling / dienst / departement, gegeven haar kenmerken en de sector waarin u actief bent?</v>
      </c>
      <c r="E80" s="136"/>
      <c r="F80" s="27"/>
      <c r="G80" s="147"/>
      <c r="H80" s="156"/>
    </row>
    <row r="81" spans="1:8" ht="39.950000000000003" customHeight="1" x14ac:dyDescent="0.2">
      <c r="A81" s="115"/>
      <c r="B81" s="112"/>
      <c r="C81" s="141"/>
      <c r="D81" s="3" t="str">
        <f>IF('Info + taal-langue'!$B$2="Nederlands",'NL+FR'!$A$220,'NL+FR'!$B$220)</f>
        <v>Wij vinden het aantal gunstig: 0</v>
      </c>
      <c r="E81" s="136"/>
      <c r="F81" s="107">
        <v>0</v>
      </c>
      <c r="G81" s="147"/>
      <c r="H81" s="156"/>
    </row>
    <row r="82" spans="1:8" ht="39.950000000000003" customHeight="1" x14ac:dyDescent="0.2">
      <c r="A82" s="115"/>
      <c r="B82" s="112"/>
      <c r="C82" s="141"/>
      <c r="D82" s="3" t="str">
        <f>IF('Info + taal-langue'!$B$2="Nederlands",'NL+FR'!$A$221,'NL+FR'!$B$221)</f>
        <v>Wij beschouwen het aantal als normaal/aanvaardbaar: 1</v>
      </c>
      <c r="E82" s="136"/>
      <c r="F82" s="107"/>
      <c r="G82" s="147"/>
      <c r="H82" s="156"/>
    </row>
    <row r="83" spans="1:8" ht="39.950000000000003" customHeight="1" thickBot="1" x14ac:dyDescent="0.25">
      <c r="A83" s="116"/>
      <c r="B83" s="113"/>
      <c r="C83" s="142"/>
      <c r="D83" s="5" t="str">
        <f>IF('Info + taal-langue'!$B$2="Nederlands",'NL+FR'!$A$222,'NL+FR'!$B$222)</f>
        <v>Wij vinden het aantal ongunstig: 2</v>
      </c>
      <c r="E83" s="137"/>
      <c r="F83" s="108"/>
      <c r="G83" s="148"/>
      <c r="H83" s="157"/>
    </row>
    <row r="84" spans="1:8" ht="105" customHeight="1" x14ac:dyDescent="0.2">
      <c r="A84" s="119" t="str">
        <f>IF('Info + taal-langue'!$B$2="Nederlands",'NL+FR'!$A$131,'NL+FR'!$B$131)</f>
        <v>10. Respect voor diversiteit in de onderneming</v>
      </c>
      <c r="B84" s="152"/>
      <c r="C84" s="4"/>
      <c r="D84" s="4" t="str">
        <f>IF('Info + taal-langue'!$B$2="Nederlands",'NL+FR'!$A$223,'NL+FR'!$B$223)</f>
        <v>Hebt u er weet van dat werknemers verschillend behandeld worden om reden van persoonskenmerken (ras, huidskleur, afkomst van de persoon, nationale of etnische oorsprong, nationaliteit, geslacht, seksuele geaardheid, burgerlijke stand, geboorte, leeftijd, rijkdom, religieuze of filosofische overtuiging, huidige of toekomstige gezondheidstoestand, handicap, taal, politieke overtuiging, fysieke dan wel genetische kenmerken of sociale afkomst)?</v>
      </c>
      <c r="E84" s="135" t="str">
        <f>IF('Info + taal-langue'!$B$2="Nederlands",'NL+FR'!$A$281,'NL+FR'!$B$281)</f>
        <v>Meer informatie</v>
      </c>
      <c r="F84" s="28"/>
      <c r="G84" s="146">
        <f>SUM(F85+F89)</f>
        <v>0</v>
      </c>
      <c r="H84" s="155" t="str">
        <f>IF('Info + taal-langue'!$B$2="Nederlands",'NL+FR'!$A$137,'NL+FR'!$B$137)</f>
        <v>10. DIVERSITEIT</v>
      </c>
    </row>
    <row r="85" spans="1:8" ht="39.950000000000003" customHeight="1" x14ac:dyDescent="0.2">
      <c r="A85" s="115"/>
      <c r="B85" s="153"/>
      <c r="C85" s="4"/>
      <c r="D85" s="3" t="str">
        <f>IF('Info + taal-langue'!$B$2="Nederlands",'NL+FR'!$A$224,'NL+FR'!$B$224)</f>
        <v>Naar ons weten wordt elke werknemer op dezelfde manier behandeld: 0</v>
      </c>
      <c r="E85" s="136"/>
      <c r="F85" s="107">
        <v>0</v>
      </c>
      <c r="G85" s="147"/>
      <c r="H85" s="156"/>
    </row>
    <row r="86" spans="1:8" ht="60" customHeight="1" x14ac:dyDescent="0.2">
      <c r="A86" s="115"/>
      <c r="B86" s="153"/>
      <c r="C86" s="4"/>
      <c r="D86" s="3" t="str">
        <f>IF('Info + taal-langue'!$B$2="Nederlands",'NL+FR'!$A$225,'NL+FR'!$B$225)</f>
        <v>Wij zijn er niet zeker van dat elke werknemer met een minder courante godsdienstige overtuiging, van een andere seksuele geaardheid, van vreemde afkomst, … in de praktijk altijd op dezelfde manier wordt behandeld als de andere collega’s: 1</v>
      </c>
      <c r="E86" s="136"/>
      <c r="F86" s="107"/>
      <c r="G86" s="147"/>
      <c r="H86" s="156"/>
    </row>
    <row r="87" spans="1:8" ht="62.1" customHeight="1" x14ac:dyDescent="0.2">
      <c r="A87" s="115"/>
      <c r="B87" s="153"/>
      <c r="C87" s="4"/>
      <c r="D87" s="3" t="str">
        <f>IF('Info + taal-langue'!$B$2="Nederlands",'NL+FR'!$A$226,'NL+FR'!$B$226)</f>
        <v>De onderneming of afdeling / dienst / departement maakt wel degelijk een onderscheid tussen werknemers op grond van kenmerken die niets te maken hebben met de arbeidsprestaties: 2</v>
      </c>
      <c r="E87" s="136"/>
      <c r="F87" s="107"/>
      <c r="G87" s="147"/>
      <c r="H87" s="156"/>
    </row>
    <row r="88" spans="1:8" ht="39.950000000000003" customHeight="1" x14ac:dyDescent="0.2">
      <c r="A88" s="115"/>
      <c r="B88" s="153"/>
      <c r="C88" s="4"/>
      <c r="D88" s="4" t="str">
        <f>IF('Info + taal-langue'!$B$2="Nederlands",'NL+FR'!$A$227,'NL+FR'!$B$227)</f>
        <v>Zaten er tussen de formele en informele verzoeken tot interventie die in de loop van het voorgaande jaar werden geformuleerd klachten die verwezen naar discriminatie?</v>
      </c>
      <c r="E88" s="136"/>
      <c r="F88" s="27"/>
      <c r="G88" s="147"/>
      <c r="H88" s="156"/>
    </row>
    <row r="89" spans="1:8" ht="39.950000000000003" customHeight="1" x14ac:dyDescent="0.2">
      <c r="A89" s="115"/>
      <c r="B89" s="153"/>
      <c r="C89" s="4"/>
      <c r="D89" s="3" t="str">
        <f>IF('Info + taal-langue'!$B$2="Nederlands",'NL+FR'!$A$228,'NL+FR'!$B$228)</f>
        <v>Neen: 0</v>
      </c>
      <c r="E89" s="136"/>
      <c r="F89" s="107">
        <v>0</v>
      </c>
      <c r="G89" s="147"/>
      <c r="H89" s="156"/>
    </row>
    <row r="90" spans="1:8" ht="39.950000000000003" customHeight="1" thickBot="1" x14ac:dyDescent="0.25">
      <c r="A90" s="116"/>
      <c r="B90" s="154"/>
      <c r="C90" s="6"/>
      <c r="D90" s="5" t="str">
        <f>IF('Info + taal-langue'!$B$2="Nederlands",'NL+FR'!$A$229,'NL+FR'!$B$229)</f>
        <v>Ja: 1</v>
      </c>
      <c r="E90" s="137"/>
      <c r="F90" s="108"/>
      <c r="G90" s="148"/>
      <c r="H90" s="157"/>
    </row>
    <row r="91" spans="1:8" ht="39.950000000000003" customHeight="1" x14ac:dyDescent="0.2">
      <c r="A91" s="119" t="str">
        <f>IF('Info + taal-langue'!$B$2="Nederlands",'NL+FR'!$A$132,'NL+FR'!$B$132)</f>
        <v>11. Functioneringsproblemen ten gevolge van middelengebruik op de werkvloer en maatregelen die in dit verband werden genomen</v>
      </c>
      <c r="B91" s="152"/>
      <c r="C91" s="4"/>
      <c r="D91" s="4" t="str">
        <f>IF('Info + taal-langue'!$B$2="Nederlands",'NL+FR'!$A$230,'NL+FR'!$B$230)</f>
        <v>Heeft uw onderneming of afdeling / dienst / departement in de loop van het voorgaande jaar te maken gehad met problemen inzake het gebruik van alcohol, drugs, medicatie, … bij het personeel?</v>
      </c>
      <c r="E91" s="135" t="str">
        <f>IF('Info + taal-langue'!$B$2="Nederlands",'NL+FR'!$A$281,'NL+FR'!$B$281)</f>
        <v>Meer informatie</v>
      </c>
      <c r="F91" s="28"/>
      <c r="G91" s="146">
        <f>SUM(F92+F96)</f>
        <v>0</v>
      </c>
      <c r="H91" s="155" t="str">
        <f>IF('Info + taal-langue'!$B$2="Nederlands",'NL+FR'!$A$138,'NL+FR'!$B$138)</f>
        <v>11. VERSLAVING</v>
      </c>
    </row>
    <row r="92" spans="1:8" ht="39.950000000000003" customHeight="1" x14ac:dyDescent="0.2">
      <c r="A92" s="115"/>
      <c r="B92" s="153"/>
      <c r="C92" s="4"/>
      <c r="D92" s="3" t="str">
        <f>IF('Info + taal-langue'!$B$2="Nederlands",'NL+FR'!$A$231,'NL+FR'!$B$231)</f>
        <v>De onderneming of afdeling / dienst / departement heeft hier geen problemen mee gehad: 0</v>
      </c>
      <c r="E92" s="136"/>
      <c r="F92" s="107">
        <v>0</v>
      </c>
      <c r="G92" s="147"/>
      <c r="H92" s="156"/>
    </row>
    <row r="93" spans="1:8" ht="39.950000000000003" customHeight="1" x14ac:dyDescent="0.2">
      <c r="A93" s="115"/>
      <c r="B93" s="153"/>
      <c r="C93" s="4"/>
      <c r="D93" s="3" t="str">
        <f>IF('Info + taal-langue'!$B$2="Nederlands",'NL+FR'!$A$232,'NL+FR'!$B$232)</f>
        <v>De onderneming of afdeling / dienst / departement heeft hiertegen enkele malen moeten optreden: 1</v>
      </c>
      <c r="E93" s="136"/>
      <c r="F93" s="107"/>
      <c r="G93" s="147"/>
      <c r="H93" s="156"/>
    </row>
    <row r="94" spans="1:8" ht="39.950000000000003" customHeight="1" x14ac:dyDescent="0.2">
      <c r="A94" s="115"/>
      <c r="B94" s="153"/>
      <c r="C94" s="4"/>
      <c r="D94" s="3" t="str">
        <f>IF('Info + taal-langue'!$B$2="Nederlands",'NL+FR'!$A$233,'NL+FR'!$B$233)</f>
        <v>De onderneming of afdeling / dienst / departement werd regelmatig geconfronteerd met deze problematiek: 2</v>
      </c>
      <c r="E94" s="136"/>
      <c r="F94" s="107"/>
      <c r="G94" s="147"/>
      <c r="H94" s="156"/>
    </row>
    <row r="95" spans="1:8" ht="39.950000000000003" customHeight="1" x14ac:dyDescent="0.2">
      <c r="A95" s="115"/>
      <c r="B95" s="153"/>
      <c r="C95" s="4"/>
      <c r="D95" s="4" t="str">
        <f>IF('Info + taal-langue'!$B$2="Nederlands",'NL+FR'!$A$234,'NL+FR'!$B$234)</f>
        <v>Houdt de onderneming rekening met het bestaan van een mogelijke problematiek van middelenmisbruik (alcohol, drugs, medicatie, …) bij het personeel?</v>
      </c>
      <c r="E95" s="136"/>
      <c r="F95" s="27"/>
      <c r="G95" s="147"/>
      <c r="H95" s="156"/>
    </row>
    <row r="96" spans="1:8" ht="39.950000000000003" customHeight="1" x14ac:dyDescent="0.2">
      <c r="A96" s="115"/>
      <c r="B96" s="153"/>
      <c r="C96" s="4"/>
      <c r="D96" s="3" t="str">
        <f>IF('Info + taal-langue'!$B$2="Nederlands",'NL+FR'!$A$235,'NL+FR'!$B$235)</f>
        <v>Er zijn maatregelen (intern beleid alcohol en andere drugs) voorzien voor het geval zich een dergelijk probleem zou voordoen: 0</v>
      </c>
      <c r="E96" s="136"/>
      <c r="F96" s="107">
        <v>0</v>
      </c>
      <c r="G96" s="147"/>
      <c r="H96" s="156"/>
    </row>
    <row r="97" spans="1:8" ht="39.950000000000003" customHeight="1" x14ac:dyDescent="0.2">
      <c r="A97" s="115"/>
      <c r="B97" s="153"/>
      <c r="C97" s="4"/>
      <c r="D97" s="3" t="str">
        <f>IF('Info + taal-langue'!$B$2="Nederlands",'NL+FR'!$A$236,'NL+FR'!$B$236)</f>
        <v>Hoewel er maatregelen voorzien zijn, wordt in het algemeen niet opgetreden wanneer het zou nodig zijn: 1</v>
      </c>
      <c r="E97" s="136"/>
      <c r="F97" s="107"/>
      <c r="G97" s="147"/>
      <c r="H97" s="156"/>
    </row>
    <row r="98" spans="1:8" ht="50.1" customHeight="1" thickBot="1" x14ac:dyDescent="0.25">
      <c r="A98" s="116"/>
      <c r="B98" s="154"/>
      <c r="C98" s="6"/>
      <c r="D98" s="5" t="str">
        <f>IF('Info + taal-langue'!$B$2="Nederlands",'NL+FR'!$A$237,'NL+FR'!$B$237)</f>
        <v>Naar ons weten bestaan er geen maatregelen voor het geval een werknemer zou te kampen hebben met een verslavingsprobleem: 2</v>
      </c>
      <c r="E98" s="137"/>
      <c r="F98" s="108"/>
      <c r="G98" s="148"/>
      <c r="H98" s="157"/>
    </row>
    <row r="99" spans="1:8" ht="42.95" customHeight="1" x14ac:dyDescent="0.2">
      <c r="A99" s="119" t="str">
        <f>IF('Info + taal-langue'!$B$2="Nederlands",'NL+FR'!$A$133,'NL+FR'!$B$133)</f>
        <v>12. Functioneren van de preventiedienst of van de persoon/personen met een opdracht op het vlak van de werkgebonden 
psychosociale risico’s</v>
      </c>
      <c r="B99" s="152"/>
      <c r="C99" s="4"/>
      <c r="D99" s="67" t="str">
        <f>IF('Info + taal-langue'!$B$2="Nederlands",'NL+FR'!$A$238,'NL+FR'!$B$238)</f>
        <v>Wordt de problematiek van de psychosociale belasting van de werknemers aangepakt via concrete acties op het terrein die ingekaderd zijn in een lange-termijnbeleid?</v>
      </c>
      <c r="E99" s="132" t="str">
        <f>IF('Info + taal-langue'!$B$2="Nederlands",'NL+FR'!$A$281,'NL+FR'!$B$281)</f>
        <v>Meer informatie</v>
      </c>
      <c r="F99" s="28"/>
      <c r="G99" s="146">
        <f>SUM(F100)</f>
        <v>0</v>
      </c>
      <c r="H99" s="155" t="str">
        <f>IF('Info + taal-langue'!$B$2="Nederlands",'NL+FR'!$A$140,'NL+FR'!$B$140)</f>
        <v>13. PREVENTIEDIENST PSY</v>
      </c>
    </row>
    <row r="100" spans="1:8" ht="48.95" customHeight="1" x14ac:dyDescent="0.2">
      <c r="A100" s="115"/>
      <c r="B100" s="153"/>
      <c r="C100" s="4"/>
      <c r="D100" s="33" t="str">
        <f>IF('Info + taal-langue'!$B$2="Nederlands",'NL+FR'!$A$239,'NL+FR'!$B$239)</f>
        <v>Er is één persoon of dienst die verantwoordelijk is voor deze problematiek. Deze wordt ondersteund door een werkgroep die 
acties op lange termijn aanstuurt: 0</v>
      </c>
      <c r="E100" s="133"/>
      <c r="F100" s="107">
        <v>0</v>
      </c>
      <c r="G100" s="147"/>
      <c r="H100" s="156"/>
    </row>
    <row r="101" spans="1:8" ht="39.950000000000003" customHeight="1" x14ac:dyDescent="0.2">
      <c r="A101" s="115"/>
      <c r="B101" s="153"/>
      <c r="C101" s="4"/>
      <c r="D101" s="33" t="str">
        <f>IF('Info + taal-langue'!$B$2="Nederlands",'NL+FR'!$A$240,'NL+FR'!$B$240)</f>
        <v>Er is één persoon of dienst die verantwoordelijk is voor deze problematiek; deze onderneemt regelmatig acties op dit vlak: 1</v>
      </c>
      <c r="E101" s="133"/>
      <c r="F101" s="107"/>
      <c r="G101" s="147"/>
      <c r="H101" s="156"/>
    </row>
    <row r="102" spans="1:8" ht="39.950000000000003" customHeight="1" x14ac:dyDescent="0.2">
      <c r="A102" s="115"/>
      <c r="B102" s="153"/>
      <c r="C102" s="4"/>
      <c r="D102" s="33" t="str">
        <f>IF('Info + taal-langue'!$B$2="Nederlands",'NL+FR'!$A$241,'NL+FR'!$B$241)</f>
        <v>Eén of meerdere personen zijn daar regelmatig mee bezig, maar tot nog toe heeft dat niet geleid tot acties op de langere termijn: 2</v>
      </c>
      <c r="E102" s="133"/>
      <c r="F102" s="107"/>
      <c r="G102" s="147"/>
      <c r="H102" s="156"/>
    </row>
    <row r="103" spans="1:8" ht="42" customHeight="1" x14ac:dyDescent="0.2">
      <c r="A103" s="115"/>
      <c r="B103" s="153"/>
      <c r="C103" s="4"/>
      <c r="D103" s="33" t="str">
        <f>IF('Info + taal-langue'!$B$2="Nederlands",'NL+FR'!$A$242,'NL+FR'!$B$242)</f>
        <v>Meerdere personen zijn daar soms wel mee bezig maar het gebeurt allemaal weinig gecoördineerd en resultaatsgericht: 3</v>
      </c>
      <c r="E103" s="133"/>
      <c r="F103" s="107"/>
      <c r="G103" s="147"/>
      <c r="H103" s="156"/>
    </row>
    <row r="104" spans="1:8" ht="39.950000000000003" customHeight="1" thickBot="1" x14ac:dyDescent="0.25">
      <c r="A104" s="116"/>
      <c r="B104" s="154"/>
      <c r="C104" s="6"/>
      <c r="D104" s="60" t="str">
        <f>IF('Info + taal-langue'!$B$2="Nederlands",'NL+FR'!$A$243,'NL+FR'!$B$243)</f>
        <v>Niemand houdt zich hiermee duidelijk bezig: 4</v>
      </c>
      <c r="E104" s="134"/>
      <c r="F104" s="108"/>
      <c r="G104" s="148"/>
      <c r="H104" s="157"/>
    </row>
    <row r="105" spans="1:8" ht="80.099999999999994" customHeight="1" x14ac:dyDescent="0.2">
      <c r="A105" s="119" t="str">
        <f>IF('Info + taal-langue'!$B$2="Nederlands",'NL+FR'!$A$134,'NL+FR'!$B$134)</f>
        <v>13. Sociaal overleg rond de psychosociale risico’s</v>
      </c>
      <c r="B105" s="152"/>
      <c r="C105" s="4"/>
      <c r="D105" s="4" t="str">
        <f>IF('Info + taal-langue'!$B$2="Nederlands",'NL+FR'!$A$244,'NL+FR'!$B$244)</f>
        <v>In welke mate worden de psychosociale risico’s en de maatregelen die op dit vlak worden overwogen besproken in de schoot van de vergaderingen van het CPBW, de ondernemingsraad of de syndicale delegatie? Indien geen van deze drie instanties bestaan: in welke mate komt deze problematiek aan bod in de diverse vergaderingen met de werknemers?</v>
      </c>
      <c r="E105" s="135" t="str">
        <f>IF('Info + taal-langue'!$B$2="Nederlands",'NL+FR'!$A$281,'NL+FR'!$B$281)</f>
        <v>Meer informatie</v>
      </c>
      <c r="F105" s="28"/>
      <c r="G105" s="146">
        <f>SUM(F106,F110)</f>
        <v>0</v>
      </c>
      <c r="H105" s="155" t="str">
        <f>IF('Info + taal-langue'!$B$2="Nederlands",'NL+FR'!$A$139,'NL+FR'!$B$139)</f>
        <v>12. SOCIAAL OVERLEG PSY</v>
      </c>
    </row>
    <row r="106" spans="1:8" ht="39.950000000000003" customHeight="1" x14ac:dyDescent="0.2">
      <c r="A106" s="115"/>
      <c r="B106" s="153"/>
      <c r="C106" s="4"/>
      <c r="D106" s="3" t="str">
        <f>IF('Info + taal-langue'!$B$2="Nederlands",'NL+FR'!$A$245,'NL+FR'!$B$245)</f>
        <v>Regelmatig: 0</v>
      </c>
      <c r="E106" s="136"/>
      <c r="F106" s="107">
        <v>0</v>
      </c>
      <c r="G106" s="147"/>
      <c r="H106" s="156"/>
    </row>
    <row r="107" spans="1:8" ht="39.950000000000003" customHeight="1" x14ac:dyDescent="0.2">
      <c r="A107" s="115"/>
      <c r="B107" s="153"/>
      <c r="C107" s="4"/>
      <c r="D107" s="3" t="str">
        <f>IF('Info + taal-langue'!$B$2="Nederlands",'NL+FR'!$A$246,'NL+FR'!$B$246)</f>
        <v>Af en toe: 1</v>
      </c>
      <c r="E107" s="136"/>
      <c r="F107" s="107"/>
      <c r="G107" s="147"/>
      <c r="H107" s="156"/>
    </row>
    <row r="108" spans="1:8" ht="39.950000000000003" customHeight="1" x14ac:dyDescent="0.2">
      <c r="A108" s="115"/>
      <c r="B108" s="153"/>
      <c r="C108" s="4"/>
      <c r="D108" s="3" t="str">
        <f>IF('Info + taal-langue'!$B$2="Nederlands",'NL+FR'!$A$247,'NL+FR'!$B$247)</f>
        <v>Zelden of nooit: 2</v>
      </c>
      <c r="E108" s="136"/>
      <c r="F108" s="107"/>
      <c r="G108" s="147"/>
      <c r="H108" s="156"/>
    </row>
    <row r="109" spans="1:8" ht="39.950000000000003" customHeight="1" x14ac:dyDescent="0.2">
      <c r="A109" s="115"/>
      <c r="B109" s="153"/>
      <c r="C109" s="4"/>
      <c r="D109" s="4" t="str">
        <f>IF('Info + taal-langue'!$B$2="Nederlands",'NL+FR'!$A$248,'NL+FR'!$B$248)</f>
        <v>In welke mate komt de problematiek van de psychosociale risico’s op de agenda van deze vergaderingen?</v>
      </c>
      <c r="E109" s="136"/>
      <c r="F109" s="29"/>
      <c r="G109" s="147"/>
      <c r="H109" s="156"/>
    </row>
    <row r="110" spans="1:8" ht="39.950000000000003" customHeight="1" x14ac:dyDescent="0.2">
      <c r="A110" s="115"/>
      <c r="B110" s="153"/>
      <c r="C110" s="4"/>
      <c r="D110" s="3" t="str">
        <f>IF('Info + taal-langue'!$B$2="Nederlands",'NL+FR'!$A$249,'NL+FR'!$B$249)</f>
        <v>We gaan het daar de komende maanden zeker over hebben: 0</v>
      </c>
      <c r="E110" s="136"/>
      <c r="F110" s="107">
        <v>0</v>
      </c>
      <c r="G110" s="147"/>
      <c r="H110" s="156"/>
    </row>
    <row r="111" spans="1:8" ht="39.950000000000003" customHeight="1" thickBot="1" x14ac:dyDescent="0.25">
      <c r="A111" s="116"/>
      <c r="B111" s="154"/>
      <c r="C111" s="6"/>
      <c r="D111" s="5" t="str">
        <f>IF('Info + taal-langue'!$B$2="Nederlands",'NL+FR'!$A$250,'NL+FR'!$B$250)</f>
        <v>Het is momenteel niet voorzien dat we hierover gaan praten: 1</v>
      </c>
      <c r="E111" s="137"/>
      <c r="F111" s="108"/>
      <c r="G111" s="148"/>
      <c r="H111" s="157"/>
    </row>
    <row r="112" spans="1:8" ht="60.95" customHeight="1" x14ac:dyDescent="0.2">
      <c r="A112" s="119" t="str">
        <f>IF('Info + taal-langue'!$B$2="Nederlands",'NL+FR'!$A$135,'NL+FR'!$B$135)</f>
        <v>14. Opleidingen en sensibiliserende acties met betrekking tot de psychosociale risico’s</v>
      </c>
      <c r="B112" s="152"/>
      <c r="C112" s="4"/>
      <c r="D112" s="4" t="str">
        <f>IF('Info + taal-langue'!$B$2="Nederlands",'NL+FR'!$A$251,'NL+FR'!$B$251)</f>
        <v>Hebben de werknemers van uw onderneming of afdeling / dienst / departement opleidingen kunnen volgen of werden zij benaderd door middel van sensibiliserende acties die rechtstreeks of onrechtstreeks verwijzen naar de psychosociale risico’s?</v>
      </c>
      <c r="E112" s="135" t="str">
        <f>IF('Info + taal-langue'!$B$2="Nederlands",'NL+FR'!$A$281,'NL+FR'!$B$281)</f>
        <v>Meer informatie</v>
      </c>
      <c r="F112" s="28"/>
      <c r="G112" s="146">
        <f>SUM(F113+F119)</f>
        <v>0</v>
      </c>
      <c r="H112" s="155" t="str">
        <f>IF('Info + taal-langue'!$B$2="Nederlands",'NL+FR'!$A$141,'NL+FR'!$B$141)</f>
        <v>14. OPLEIDINGEN PSY</v>
      </c>
    </row>
    <row r="113" spans="1:8" ht="39.950000000000003" customHeight="1" x14ac:dyDescent="0.2">
      <c r="A113" s="115"/>
      <c r="B113" s="153"/>
      <c r="C113" s="4"/>
      <c r="D113" s="3" t="str">
        <f>IF('Info + taal-langue'!$B$2="Nederlands",'NL+FR'!$A$252,'NL+FR'!$B$252)</f>
        <v>Ja, dergelijke acties worden regelmatig georganiseerd: 0</v>
      </c>
      <c r="E113" s="136"/>
      <c r="F113" s="107">
        <v>0</v>
      </c>
      <c r="G113" s="147"/>
      <c r="H113" s="156"/>
    </row>
    <row r="114" spans="1:8" ht="39.950000000000003" customHeight="1" x14ac:dyDescent="0.2">
      <c r="A114" s="115"/>
      <c r="B114" s="153"/>
      <c r="C114" s="4"/>
      <c r="D114" s="3" t="str">
        <f t="array" ref="D114">IF('Info + taal-langue'!$B$2="Nederlands",'NL+FR'!$A$253,'NL+FR'!$B$253)</f>
        <v>Die dingen werden wel eens georganiseerd, maar er zit geen echte systematiek in: 1</v>
      </c>
      <c r="E114" s="136"/>
      <c r="F114" s="107"/>
      <c r="G114" s="147"/>
      <c r="H114" s="156"/>
    </row>
    <row r="115" spans="1:8" ht="39.950000000000003" customHeight="1" x14ac:dyDescent="0.2">
      <c r="A115" s="115"/>
      <c r="B115" s="153"/>
      <c r="C115" s="4"/>
      <c r="D115" s="3" t="str">
        <f>IF('Info + taal-langue'!$B$2="Nederlands",'NL+FR'!$A$254,'NL+FR'!$B$254)</f>
        <v>Dit is ooit één keer gebeurd, nog niet zo lang geleden: 2</v>
      </c>
      <c r="E115" s="136"/>
      <c r="F115" s="107"/>
      <c r="G115" s="147"/>
      <c r="H115" s="156"/>
    </row>
    <row r="116" spans="1:8" ht="39.950000000000003" customHeight="1" x14ac:dyDescent="0.2">
      <c r="A116" s="115"/>
      <c r="B116" s="153"/>
      <c r="C116" s="4"/>
      <c r="D116" s="3" t="str">
        <f>IF('Info + taal-langue'!$B$2="Nederlands",'NL+FR'!$A$255,'NL+FR'!$B$255)</f>
        <v>Dit is ooit één keer gebeurd, maar dat is toch al meer dan een paar jaar geleden: 3</v>
      </c>
      <c r="E116" s="136"/>
      <c r="F116" s="107"/>
      <c r="G116" s="147"/>
      <c r="H116" s="156"/>
    </row>
    <row r="117" spans="1:8" ht="39.950000000000003" customHeight="1" x14ac:dyDescent="0.2">
      <c r="A117" s="115"/>
      <c r="B117" s="153"/>
      <c r="C117" s="4"/>
      <c r="D117" s="3" t="str">
        <f>IF('Info + taal-langue'!$B$2="Nederlands",'NL+FR'!$A$256,'NL+FR'!$B$256)</f>
        <v>Neen, van dit soort acties is nog nooit sprake geweest in onze onderneming: 4</v>
      </c>
      <c r="E117" s="136"/>
      <c r="F117" s="107"/>
      <c r="G117" s="147"/>
      <c r="H117" s="156"/>
    </row>
    <row r="118" spans="1:8" ht="39.950000000000003" customHeight="1" x14ac:dyDescent="0.2">
      <c r="A118" s="115"/>
      <c r="B118" s="153"/>
      <c r="C118" s="4"/>
      <c r="D118" s="4" t="str">
        <f>IF('Info + taal-langue'!$B$2="Nederlands",'NL+FR'!$A$257,'NL+FR'!$B$257)</f>
        <v>Worden de leden van de hiërarchische lijn gesensibiliseerd over de problematiek van de psychosociale risico’s?</v>
      </c>
      <c r="E118" s="136"/>
      <c r="F118" s="29"/>
      <c r="G118" s="147"/>
      <c r="H118" s="156"/>
    </row>
    <row r="119" spans="1:8" ht="39.950000000000003" customHeight="1" x14ac:dyDescent="0.2">
      <c r="A119" s="115"/>
      <c r="B119" s="153"/>
      <c r="C119" s="4"/>
      <c r="D119" s="3" t="str">
        <f>IF('Info + taal-langue'!$B$2="Nederlands",'NL+FR'!$A$258,'NL+FR'!$B$258)</f>
        <v>Hierover werden er al opleidingen georganiseerd. Deze worden bovendien regelmatig herhaald: 0</v>
      </c>
      <c r="E119" s="136"/>
      <c r="F119" s="107">
        <v>0</v>
      </c>
      <c r="G119" s="147"/>
      <c r="H119" s="156"/>
    </row>
    <row r="120" spans="1:8" ht="39.950000000000003" customHeight="1" x14ac:dyDescent="0.2">
      <c r="A120" s="115"/>
      <c r="B120" s="153"/>
      <c r="C120" s="4"/>
      <c r="D120" s="3" t="str">
        <f>IF('Info + taal-langue'!$B$2="Nederlands",'NL+FR'!$A$259,'NL+FR'!$B$259)</f>
        <v>Binnenkort wordt hierover een opleidingssessie georganiseerd: 1</v>
      </c>
      <c r="E120" s="136"/>
      <c r="F120" s="107"/>
      <c r="G120" s="147"/>
      <c r="H120" s="156"/>
    </row>
    <row r="121" spans="1:8" ht="39.950000000000003" customHeight="1" thickBot="1" x14ac:dyDescent="0.25">
      <c r="A121" s="116"/>
      <c r="B121" s="154"/>
      <c r="C121" s="6"/>
      <c r="D121" s="5" t="str">
        <f>IF('Info + taal-langue'!$B$2="Nederlands",'NL+FR'!$A$260,'NL+FR'!$B$260)</f>
        <v>Er is nooit sprake van geweest om zo’n opleiding voor de leden van de hiërarchische lijn te organiseren: 2</v>
      </c>
      <c r="E121" s="137"/>
      <c r="F121" s="108"/>
      <c r="G121" s="148"/>
      <c r="H121" s="157"/>
    </row>
    <row r="122" spans="1:8" ht="42.95" customHeight="1" x14ac:dyDescent="0.2">
      <c r="A122" s="119" t="str">
        <f>IF('Info + taal-langue'!$B$2="Nederlands",'NL+FR'!$A$136,'NL+FR'!$B$136)</f>
        <v>15. Bestaan van een actieplan ter bestrijding van de psychosociale risico’s</v>
      </c>
      <c r="B122" s="152"/>
      <c r="C122" s="34"/>
      <c r="D122" s="4" t="str">
        <f>IF('Info + taal-langue'!$B$2="Nederlands",'NL+FR'!$A$261,'NL+FR'!$B$261)</f>
        <v>Bestaat er een actieplan met betrekking tot de voorkoming en bestrijding van psychosociale risico’s waarvan de uitvoering wordt opgevolgd?</v>
      </c>
      <c r="E122" s="135" t="str">
        <f>IF('Info + taal-langue'!$B$2="Nederlands",'NL+FR'!$A$281,'NL+FR'!$B$281)</f>
        <v>Meer informatie</v>
      </c>
      <c r="F122" s="28"/>
      <c r="G122" s="146">
        <f>F123</f>
        <v>0</v>
      </c>
      <c r="H122" s="155" t="str">
        <f>IF('Info + taal-langue'!$B$2="Nederlands",'NL+FR'!$A$142,'NL+FR'!$B$142)</f>
        <v>15. ACTIEPLAN PSY</v>
      </c>
    </row>
    <row r="123" spans="1:8" ht="39.950000000000003" customHeight="1" x14ac:dyDescent="0.2">
      <c r="A123" s="115"/>
      <c r="B123" s="153"/>
      <c r="C123" s="4"/>
      <c r="D123" s="3" t="str">
        <f>IF('Info + taal-langue'!$B$2="Nederlands",'NL+FR'!$A$262,'NL+FR'!$B$262)</f>
        <v>Een dergelijk actieplan bestaat. Het leidt tot acties, waarvan de uitvoering wordt opgevolgd: 0</v>
      </c>
      <c r="E123" s="136"/>
      <c r="F123" s="107">
        <v>0</v>
      </c>
      <c r="G123" s="147"/>
      <c r="H123" s="156"/>
    </row>
    <row r="124" spans="1:8" ht="39.950000000000003" customHeight="1" x14ac:dyDescent="0.2">
      <c r="A124" s="115"/>
      <c r="B124" s="153"/>
      <c r="C124" s="4"/>
      <c r="D124" s="3" t="str">
        <f>IF('Info + taal-langue'!$B$2="Nederlands",'NL+FR'!$A$263,'NL+FR'!$B$263)</f>
        <v>Een dergelijk actieplan werd uitgewerkt maar de uitvoering ervan wordt niet echt opgevolgd: 1</v>
      </c>
      <c r="E124" s="136"/>
      <c r="F124" s="107"/>
      <c r="G124" s="147"/>
      <c r="H124" s="156"/>
    </row>
    <row r="125" spans="1:8" ht="45.95" customHeight="1" x14ac:dyDescent="0.2">
      <c r="A125" s="115"/>
      <c r="B125" s="153"/>
      <c r="C125" s="4"/>
      <c r="D125" s="3" t="str">
        <f>IF('Info + taal-langue'!$B$2="Nederlands",'NL+FR'!$A$264,'NL+FR'!$B$264)</f>
        <v>Er bestaat geen actieplan ter bestrijding van de psychosociale risico’s, hoewel er wel een risicoanalyse op dit vlak werd uitgevoerd: 2</v>
      </c>
      <c r="E125" s="136"/>
      <c r="F125" s="107"/>
      <c r="G125" s="147"/>
      <c r="H125" s="156"/>
    </row>
    <row r="126" spans="1:8" ht="53.1" customHeight="1" thickBot="1" x14ac:dyDescent="0.25">
      <c r="A126" s="116"/>
      <c r="B126" s="154"/>
      <c r="C126" s="6"/>
      <c r="D126" s="3" t="str">
        <f t="array" ref="D126">IF('Info + taal-langue'!$B$2="Nederlands",'NL+FR'!$A$265,'NL+FR'!$B$265)</f>
        <v>Er bestaat geen actieplan ter bestrijding van de psychosociale risico’s in de onderneming en er werd in de loop van de laatste jaren ook geen risicoanalyse op dit vlak uitgevoerd: 3</v>
      </c>
      <c r="E126" s="137"/>
      <c r="F126" s="107"/>
      <c r="G126" s="147"/>
      <c r="H126" s="157"/>
    </row>
    <row r="127" spans="1:8" ht="39.950000000000003" customHeight="1" thickBot="1" x14ac:dyDescent="0.25">
      <c r="D127" s="7" t="str">
        <f>IF('Info + taal-langue'!$B$2="Nederlands",'NL+FR'!$A$59,'NL+FR'!$B$59)</f>
        <v>TOTAALSCORE</v>
      </c>
      <c r="E127" s="31"/>
      <c r="F127" s="8"/>
      <c r="G127" s="59">
        <f>SUM(G4:G126)</f>
        <v>0</v>
      </c>
    </row>
    <row r="128" spans="1:8" ht="39.950000000000003" customHeight="1" thickBot="1" x14ac:dyDescent="0.25"/>
    <row r="129" spans="7:9" ht="40.35" customHeight="1" thickBot="1" x14ac:dyDescent="0.25">
      <c r="G129" s="20" t="str">
        <f>IF('Info + taal-langue'!$B$2="Nederlands",'NL+FR'!$A$266,'NL+FR'!$B$266)</f>
        <v xml:space="preserve">Van 0 tot 19: </v>
      </c>
      <c r="H129" s="21" t="str">
        <f>IF('Info + taal-langue'!$B$2="Nederlands",'NL+FR'!$A$268,'NL+FR'!$B$268)</f>
        <v>Van 20 tot 39:</v>
      </c>
      <c r="I129" s="22" t="str">
        <f>IF('Info + taal-langue'!$B$2="Nederlands",'NL+FR'!$A$270,'NL+FR'!$B$270)</f>
        <v>Van 40 tot 65:</v>
      </c>
    </row>
    <row r="130" spans="7:9" ht="210" customHeight="1" thickBot="1" x14ac:dyDescent="0.25">
      <c r="G130" s="23" t="str">
        <f>IF('Info + taal-langue'!$B$2="Nederlands",'NL+FR'!$A$267,'NL+FR'!$B$267)</f>
        <v>U zit in het groen. Blijf evenwel de evolutie van de indicatoren opvolgen. Indien u 1 of 2 Knipperlichten heeft, besteed hier dan prioritair aandacht aan. Aan het voorkomen van psychosociale risico’s moet er elke dag gewerkt worden. Wij raden u aan om 
volgend jaar deze tabel opnieuw in te vullen.</v>
      </c>
      <c r="H130" s="24" t="str">
        <f>IF('Info + taal-langue'!$B$2="Nederlands",'NL+FR'!$A$269,'NL+FR'!$B$269)</f>
        <v>U zit in het oranje. Wij raden u aan om de “Gids voor de preventie van psychosociale risico’s op het werk” (raadpleegbaar via https://www.werk.belgie.be/nl/publicaties/gids-voor-de-preventie-van-psychosociale-risicos-op-het-werk) te lezen, een grondige risicoanalyse op dit vlak uit te voeren en een actieplan uit te werken. Schenk daarbij vooral aandacht aan de problematische Knipperlichten. 
Vergeet niet deze tabel volgend jaar opnieuw in te vullen!</v>
      </c>
      <c r="I130" s="25" t="str">
        <f>IF('Info + taal-langue'!$B$2="Nederlands",'NL+FR'!$A$271,'NL+FR'!$B$271)</f>
        <v>U zit in het rood. Het is hoog tijd om de “Gids voor de preventie van psychosociale risico’s” (raadpleegbaar via https://www.werk.belgie.be/nl/publicaties/gids-voor-de-preventie-van-psychosociale-risicos-op-het-werk) door te nemen en een grondige analyse uit te voeren op het vlak van de psychosociale risico’s! 
Het is belangrijk hieraan een actieplan te verbinden. Wij raden u aan om u in deze problematiek te laten bijstaan door deskundige personen, zoals een preventieadviseur-psychosociale aspecten, de arbeidsarts of andere deskundigen. U kan gebruik maken van de instrumenten die aangeboden worden op de website van FOD Werkgelegenheid, Arbeid en Sociaal Overleg.
www.werk.belgie.be</v>
      </c>
    </row>
  </sheetData>
  <mergeCells count="120">
    <mergeCell ref="G1:G3"/>
    <mergeCell ref="H1:H3"/>
    <mergeCell ref="A4:A11"/>
    <mergeCell ref="C4:C11"/>
    <mergeCell ref="E4:E11"/>
    <mergeCell ref="G4:G11"/>
    <mergeCell ref="H4:H11"/>
    <mergeCell ref="B5:B11"/>
    <mergeCell ref="F5:F7"/>
    <mergeCell ref="F9:F11"/>
    <mergeCell ref="A12:A23"/>
    <mergeCell ref="B12:B19"/>
    <mergeCell ref="C12:C19"/>
    <mergeCell ref="E12:E23"/>
    <mergeCell ref="A1:A3"/>
    <mergeCell ref="B1:B3"/>
    <mergeCell ref="D1:D3"/>
    <mergeCell ref="A24:A31"/>
    <mergeCell ref="B24:B31"/>
    <mergeCell ref="C24:C31"/>
    <mergeCell ref="E24:E31"/>
    <mergeCell ref="G24:G31"/>
    <mergeCell ref="H24:H31"/>
    <mergeCell ref="F25:F27"/>
    <mergeCell ref="F29:F31"/>
    <mergeCell ref="G12:G23"/>
    <mergeCell ref="H12:H23"/>
    <mergeCell ref="F13:F15"/>
    <mergeCell ref="F17:F19"/>
    <mergeCell ref="B20:B23"/>
    <mergeCell ref="C20:C23"/>
    <mergeCell ref="F21:F23"/>
    <mergeCell ref="A48:A51"/>
    <mergeCell ref="B48:B51"/>
    <mergeCell ref="C48:C51"/>
    <mergeCell ref="E48:E51"/>
    <mergeCell ref="G48:G51"/>
    <mergeCell ref="H48:H51"/>
    <mergeCell ref="F49:F51"/>
    <mergeCell ref="A32:A47"/>
    <mergeCell ref="B32:B47"/>
    <mergeCell ref="C32:C47"/>
    <mergeCell ref="E32:E47"/>
    <mergeCell ref="G32:G47"/>
    <mergeCell ref="H32:H47"/>
    <mergeCell ref="F33:F35"/>
    <mergeCell ref="F37:F39"/>
    <mergeCell ref="F41:F43"/>
    <mergeCell ref="F45:F47"/>
    <mergeCell ref="A57:A65"/>
    <mergeCell ref="B57:B65"/>
    <mergeCell ref="C57:C65"/>
    <mergeCell ref="E57:E65"/>
    <mergeCell ref="G57:G65"/>
    <mergeCell ref="H57:H65"/>
    <mergeCell ref="F58:F61"/>
    <mergeCell ref="F63:F65"/>
    <mergeCell ref="A52:A56"/>
    <mergeCell ref="B52:B56"/>
    <mergeCell ref="C52:C56"/>
    <mergeCell ref="E52:E56"/>
    <mergeCell ref="G52:G56"/>
    <mergeCell ref="H52:H56"/>
    <mergeCell ref="F53:F56"/>
    <mergeCell ref="A76:A83"/>
    <mergeCell ref="B76:B83"/>
    <mergeCell ref="C76:C83"/>
    <mergeCell ref="E76:E83"/>
    <mergeCell ref="G76:G83"/>
    <mergeCell ref="H76:H83"/>
    <mergeCell ref="F77:F79"/>
    <mergeCell ref="F81:F83"/>
    <mergeCell ref="A66:A75"/>
    <mergeCell ref="B66:B75"/>
    <mergeCell ref="C66:C75"/>
    <mergeCell ref="E66:E75"/>
    <mergeCell ref="G66:G75"/>
    <mergeCell ref="H66:H75"/>
    <mergeCell ref="F67:F70"/>
    <mergeCell ref="F72:F75"/>
    <mergeCell ref="A91:A98"/>
    <mergeCell ref="B91:B98"/>
    <mergeCell ref="E91:E98"/>
    <mergeCell ref="G91:G98"/>
    <mergeCell ref="H91:H98"/>
    <mergeCell ref="F92:F94"/>
    <mergeCell ref="F96:F98"/>
    <mergeCell ref="A84:A90"/>
    <mergeCell ref="B84:B90"/>
    <mergeCell ref="E84:E90"/>
    <mergeCell ref="G84:G90"/>
    <mergeCell ref="H84:H90"/>
    <mergeCell ref="F85:F87"/>
    <mergeCell ref="F89:F90"/>
    <mergeCell ref="A105:A111"/>
    <mergeCell ref="B105:B111"/>
    <mergeCell ref="E105:E111"/>
    <mergeCell ref="G105:G111"/>
    <mergeCell ref="H105:H111"/>
    <mergeCell ref="F106:F108"/>
    <mergeCell ref="F110:F111"/>
    <mergeCell ref="A99:A104"/>
    <mergeCell ref="B99:B104"/>
    <mergeCell ref="E99:E104"/>
    <mergeCell ref="G99:G104"/>
    <mergeCell ref="H99:H104"/>
    <mergeCell ref="F100:F104"/>
    <mergeCell ref="A122:A126"/>
    <mergeCell ref="B122:B126"/>
    <mergeCell ref="E122:E126"/>
    <mergeCell ref="G122:G126"/>
    <mergeCell ref="H122:H126"/>
    <mergeCell ref="F123:F126"/>
    <mergeCell ref="A112:A121"/>
    <mergeCell ref="B112:B121"/>
    <mergeCell ref="E112:E121"/>
    <mergeCell ref="G112:G121"/>
    <mergeCell ref="H112:H121"/>
    <mergeCell ref="F113:F117"/>
    <mergeCell ref="F119:F121"/>
  </mergeCells>
  <conditionalFormatting sqref="G127">
    <cfRule type="cellIs" dxfId="80" priority="1" operator="greaterThanOrEqual">
      <formula>40</formula>
    </cfRule>
    <cfRule type="cellIs" dxfId="79" priority="2" operator="between">
      <formula>20</formula>
      <formula>39</formula>
    </cfRule>
    <cfRule type="cellIs" dxfId="78" priority="3" operator="lessThanOrEqual">
      <formula>19</formula>
    </cfRule>
    <cfRule type="cellIs" dxfId="77" priority="4" operator="between">
      <formula>19</formula>
      <formula>40</formula>
    </cfRule>
    <cfRule type="cellIs" dxfId="76" priority="5" operator="greaterThan">
      <formula>39</formula>
    </cfRule>
    <cfRule type="cellIs" dxfId="75" priority="6" operator="lessThan">
      <formula>20</formula>
    </cfRule>
    <cfRule type="colorScale" priority="7">
      <colorScale>
        <cfvo type="num" val="0"/>
        <cfvo type="num" val="65"/>
        <color rgb="FFFF7128"/>
        <color rgb="FFFFEF9C"/>
      </colorScale>
    </cfRule>
    <cfRule type="aboveAverage" dxfId="74" priority="8" aboveAverage="0"/>
    <cfRule type="colorScale" priority="9">
      <colorScale>
        <cfvo type="min"/>
        <cfvo type="percentile" val="50"/>
        <cfvo type="max"/>
        <color rgb="FFF8696B"/>
        <color rgb="FFFFEB84"/>
        <color rgb="FF63BE7B"/>
      </colorScale>
    </cfRule>
  </conditionalFormatting>
  <hyperlinks>
    <hyperlink ref="E4" location="Interpretation!A2" display="Interpretation!A2"/>
    <hyperlink ref="E5" location="Interpretation!A2" display="Interpretation!A2"/>
    <hyperlink ref="E6" location="Interpretation!A2" display="Interpretation!A2"/>
    <hyperlink ref="E7" location="Interpretation!A2" display="Interpretation!A2"/>
    <hyperlink ref="E8" location="Interpretation!A2" display="Interpretation!A2"/>
    <hyperlink ref="E9" location="Interpretation!A2" display="Interpretation!A2"/>
    <hyperlink ref="E10" location="Interpretation!A2" display="Interpretation!A2"/>
    <hyperlink ref="E11" location="Interpretation!A2" display="Interpretation!A2"/>
    <hyperlink ref="E12" location="Interpretation!A3" display="Interpretation!A3"/>
    <hyperlink ref="E13" location="Interpretation!A3" display="Interpretation!A3"/>
    <hyperlink ref="E14" location="Interpretation!A3" display="Interpretation!A3"/>
    <hyperlink ref="E15" location="Interpretation!A3" display="Interpretation!A3"/>
    <hyperlink ref="E16" location="Interpretation!A3" display="Interpretation!A3"/>
    <hyperlink ref="E17" location="Interpretation!A3" display="Interpretation!A3"/>
    <hyperlink ref="E18" location="Interpretation!A3" display="Interpretation!A3"/>
    <hyperlink ref="E19" location="Interpretation!A3" display="Interpretation!A3"/>
    <hyperlink ref="E20" location="Interpretation!A3" display="Interpretation!A3"/>
    <hyperlink ref="E21" location="Interpretation!A3" display="Interpretation!A3"/>
    <hyperlink ref="E22" location="Interpretation!A3" display="Interpretation!A3"/>
    <hyperlink ref="E23" location="Interpretation!A3" display="Interpretation!A3"/>
    <hyperlink ref="E24" location="Interpretation!A5" display="Interpretation!A5"/>
    <hyperlink ref="E25" location="Interpretation!A5" display="Interpretation!A5"/>
    <hyperlink ref="E26" location="Interpretation!A5" display="Interpretation!A5"/>
    <hyperlink ref="E27" location="Interpretation!A5" display="Interpretation!A5"/>
    <hyperlink ref="E28" location="Interpretation!A5" display="Interpretation!A5"/>
    <hyperlink ref="E29" location="Interpretation!A5" display="Interpretation!A5"/>
    <hyperlink ref="E30" location="Interpretation!A5" display="Interpretation!A5"/>
    <hyperlink ref="E31" location="Interpretation!A5" display="Interpretation!A5"/>
    <hyperlink ref="E32" location="Interpretation!A6" display="Interpretation!A6"/>
    <hyperlink ref="E33" location="Interpretation!A6" display="Interpretation!A6"/>
    <hyperlink ref="E34" location="Interpretation!A6" display="Interpretation!A6"/>
    <hyperlink ref="E35" location="Interpretation!A6" display="Interpretation!A6"/>
    <hyperlink ref="E36" location="Interpretation!A6" display="Interpretation!A6"/>
    <hyperlink ref="E37" location="Interpretation!A6" display="Interpretation!A6"/>
    <hyperlink ref="E38" location="Interpretation!A6" display="Interpretation!A6"/>
    <hyperlink ref="E39" location="Interpretation!A6" display="Interpretation!A6"/>
    <hyperlink ref="E40" location="Interpretation!A6" display="Interpretation!A6"/>
    <hyperlink ref="E41" location="Interpretation!A6" display="Interpretation!A6"/>
    <hyperlink ref="E42" location="Interpretation!A6" display="Interpretation!A6"/>
    <hyperlink ref="E43" location="Interpretation!A6" display="Interpretation!A6"/>
    <hyperlink ref="E44" location="Interpretation!A6" display="Interpretation!A6"/>
    <hyperlink ref="E45" location="Interpretation!A6" display="Interpretation!A6"/>
    <hyperlink ref="E46" location="Interpretation!A6" display="Interpretation!A6"/>
    <hyperlink ref="E47" location="Interpretation!A6" display="Interpretation!A6"/>
    <hyperlink ref="E48" location="Interpretation!A8" display="Interpretation!A8"/>
    <hyperlink ref="E49" location="Interpretation!A8" display="Interpretation!A8"/>
    <hyperlink ref="E50" location="Interpretation!A8" display="Interpretation!A8"/>
    <hyperlink ref="E51" location="Interpretation!A8" display="Interpretation!A8"/>
    <hyperlink ref="E52" location="Interpretation!A9" display="Interpretation!A9"/>
    <hyperlink ref="E53" location="Interpretation!A9" display="Interpretation!A9"/>
    <hyperlink ref="E54" location="Interpretation!A9" display="Interpretation!A9"/>
    <hyperlink ref="E55" location="Interpretation!A9" display="Interpretation!A9"/>
    <hyperlink ref="E56" location="Interpretation!A9" display="Interpretation!A9"/>
    <hyperlink ref="E57" location="Interpretation!A10" display="Interpretation!A10"/>
    <hyperlink ref="E58" location="Interpretation!A10" display="Interpretation!A10"/>
    <hyperlink ref="E59" location="Interpretation!A10" display="Interpretation!A10"/>
    <hyperlink ref="E60" location="Interpretation!A10" display="Interpretation!A10"/>
    <hyperlink ref="E61" location="Interpretation!A10" display="Interpretation!A10"/>
    <hyperlink ref="E62" location="Interpretation!A10" display="Interpretation!A10"/>
    <hyperlink ref="E63" location="Interpretation!A10" display="Interpretation!A10"/>
    <hyperlink ref="E64" location="Interpretation!A10" display="Interpretation!A10"/>
    <hyperlink ref="E65" location="Interpretation!A10" display="Interpretation!A10"/>
    <hyperlink ref="E66" location="Interpretation!A12" display="Interpretation!A12"/>
    <hyperlink ref="E67" location="Interpretation!A12" display="Interpretation!A12"/>
    <hyperlink ref="E68" location="Interpretation!A12" display="Interpretation!A12"/>
    <hyperlink ref="E69" location="Interpretation!A12" display="Interpretation!A12"/>
    <hyperlink ref="E70" location="Interpretation!A12" display="Interpretation!A12"/>
    <hyperlink ref="E71" location="Interpretation!A12" display="Interpretation!A12"/>
    <hyperlink ref="E72" location="Interpretation!A12" display="Interpretation!A12"/>
    <hyperlink ref="E73" location="Interpretation!A12" display="Interpretation!A12"/>
    <hyperlink ref="E74" location="Interpretation!A12" display="Interpretation!A12"/>
    <hyperlink ref="E75" location="Interpretation!A12" display="Interpretation!A12"/>
    <hyperlink ref="E76" location="Interpretation!A13" display="Interpretation!A13"/>
    <hyperlink ref="E77" location="Interpretation!A13" display="Interpretation!A13"/>
    <hyperlink ref="E78" location="Interpretation!A13" display="Interpretation!A13"/>
    <hyperlink ref="E79" location="Interpretation!A13" display="Interpretation!A13"/>
    <hyperlink ref="E80" location="Interpretation!A13" display="Interpretation!A13"/>
    <hyperlink ref="E81" location="Interpretation!A13" display="Interpretation!A13"/>
    <hyperlink ref="E82" location="Interpretation!A13" display="Interpretation!A13"/>
    <hyperlink ref="E83" location="Interpretation!A13" display="Interpretation!A13"/>
    <hyperlink ref="E91" location="Interpretation!A16" display="Interpretation!A16"/>
    <hyperlink ref="E92" location="Interpretation!A16" display="Interpretation!A16"/>
    <hyperlink ref="E93" location="Interpretation!A16" display="Interpretation!A16"/>
    <hyperlink ref="E94" location="Interpretation!A16" display="Interpretation!A16"/>
    <hyperlink ref="E95" location="Interpretation!A16" display="Interpretation!A16"/>
    <hyperlink ref="E96" location="Interpretation!A16" display="Interpretation!A16"/>
    <hyperlink ref="E97" location="Interpretation!A16" display="Interpretation!A16"/>
    <hyperlink ref="E98" location="Interpretation!A16" display="Interpretation!A16"/>
    <hyperlink ref="E84" location="Interpretation!A15" display="Interpretation!A15"/>
    <hyperlink ref="E85" location="Interpretation!A15" display="Interpretation!A15"/>
    <hyperlink ref="E86" location="Interpretation!A15" display="Interpretation!A15"/>
    <hyperlink ref="E87" location="Interpretation!A15" display="Interpretation!A15"/>
    <hyperlink ref="E88" location="Interpretation!A15" display="Interpretation!A15"/>
    <hyperlink ref="E89" location="Interpretation!A15" display="Interpretation!A15"/>
    <hyperlink ref="E90" location="Interpretation!A15" display="Interpretation!A15"/>
    <hyperlink ref="E99" location="Interpretation!A18" display="Interpretation!A18"/>
    <hyperlink ref="E100" location="Interpretation!A18" display="Interpretation!A18"/>
    <hyperlink ref="E101" location="Interpretation!A18" display="Interpretation!A18"/>
    <hyperlink ref="E102" location="Interpretation!A18" display="Interpretation!A18"/>
    <hyperlink ref="E103" location="Interpretation!A18" display="Interpretation!A18"/>
    <hyperlink ref="E104" location="Interpretation!A18" display="Interpretation!A18"/>
    <hyperlink ref="E105" location="Interpretation!A19" display="Interpretation!A19"/>
    <hyperlink ref="E106" location="Interpretation!A19" display="Interpretation!A19"/>
    <hyperlink ref="E107" location="Interpretation!A19" display="Interpretation!A19"/>
    <hyperlink ref="E108" location="Interpretation!A19" display="Interpretation!A19"/>
    <hyperlink ref="E109" location="Interpretation!A19" display="Interpretation!A19"/>
    <hyperlink ref="E110" location="Interpretation!A19" display="Interpretation!A19"/>
    <hyperlink ref="E111" location="Interpretation!A19" display="Interpretation!A19"/>
    <hyperlink ref="E112" location="Interpretation!A20" display="Interpretation!A20"/>
    <hyperlink ref="E113" location="Interpretation!A20" display="Interpretation!A20"/>
    <hyperlink ref="E114" location="Interpretation!A20" display="Interpretation!A20"/>
    <hyperlink ref="E115" location="Interpretation!A20" display="Interpretation!A20"/>
    <hyperlink ref="E116" location="Interpretation!A20" display="Interpretation!A20"/>
    <hyperlink ref="E117" location="Interpretation!A20" display="Interpretation!A20"/>
    <hyperlink ref="E118" location="Interpretation!A20" display="Interpretation!A20"/>
    <hyperlink ref="E119" location="Interpretation!A20" display="Interpretation!A20"/>
    <hyperlink ref="E120" location="Interpretation!A20" display="Interpretation!A20"/>
    <hyperlink ref="E121" location="Interpretation!A20" display="Interpretation!A20"/>
    <hyperlink ref="E122" location="Interpretation!A21" display="Interpretation!A21"/>
    <hyperlink ref="E123" location="Interpretation!A21" display="Interpretation!A21"/>
    <hyperlink ref="E124" location="Interpretation!A21" display="Interpretation!A21"/>
    <hyperlink ref="E125" location="Interpretation!A21" display="Interpretation!A21"/>
    <hyperlink ref="E126" location="Interpretation!A21" display="Interpretation!A21"/>
  </hyperlinks>
  <pageMargins left="0.7" right="0.7" top="0.75" bottom="0.75" header="0.3" footer="0.3"/>
  <pageSetup paperSize="9" orientation="portrait" horizontalDpi="300" verticalDpi="300"/>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4FD1AFBA6C34B54C959C732DA6D5ECF5" ma:contentTypeVersion="13" ma:contentTypeDescription="Create a new document." ma:contentTypeScope="" ma:versionID="1f3acd6f9aab40d617d572978e865312">
  <xsd:schema xmlns:xsd="http://www.w3.org/2001/XMLSchema" xmlns:xs="http://www.w3.org/2001/XMLSchema" xmlns:p="http://schemas.microsoft.com/office/2006/metadata/properties" xmlns:ns3="2856aeb6-36f6-4bef-bdaf-350958b79f49" xmlns:ns4="17a8a078-7d04-40e2-8cc9-8b97b9d27ac8" targetNamespace="http://schemas.microsoft.com/office/2006/metadata/properties" ma:root="true" ma:fieldsID="5d8b4d5a6dfdb1f8b3d4002ac7ba7dff" ns3:_="" ns4:_="">
    <xsd:import namespace="2856aeb6-36f6-4bef-bdaf-350958b79f49"/>
    <xsd:import namespace="17a8a078-7d04-40e2-8cc9-8b97b9d27ac8"/>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AutoKeyPoints" minOccurs="0"/>
                <xsd:element ref="ns3:MediaServiceKeyPoints"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856aeb6-36f6-4bef-bdaf-350958b79f4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ServiceLocation" ma:index="20"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7a8a078-7d04-40e2-8cc9-8b97b9d27ac8"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E1E0924-EFA8-490A-B6BB-53490DE7608C}">
  <ds:schemaRefs>
    <ds:schemaRef ds:uri="http://purl.org/dc/dcmitype/"/>
    <ds:schemaRef ds:uri="2856aeb6-36f6-4bef-bdaf-350958b79f49"/>
    <ds:schemaRef ds:uri="http://schemas.microsoft.com/office/infopath/2007/PartnerControls"/>
    <ds:schemaRef ds:uri="http://schemas.microsoft.com/office/2006/metadata/properties"/>
    <ds:schemaRef ds:uri="http://www.w3.org/XML/1998/namespace"/>
    <ds:schemaRef ds:uri="http://purl.org/dc/elements/1.1/"/>
    <ds:schemaRef ds:uri="http://schemas.microsoft.com/office/2006/documentManagement/types"/>
    <ds:schemaRef ds:uri="http://schemas.openxmlformats.org/package/2006/metadata/core-properties"/>
    <ds:schemaRef ds:uri="17a8a078-7d04-40e2-8cc9-8b97b9d27ac8"/>
    <ds:schemaRef ds:uri="http://purl.org/dc/terms/"/>
  </ds:schemaRefs>
</ds:datastoreItem>
</file>

<file path=customXml/itemProps2.xml><?xml version="1.0" encoding="utf-8"?>
<ds:datastoreItem xmlns:ds="http://schemas.openxmlformats.org/officeDocument/2006/customXml" ds:itemID="{849F7079-C969-4CBF-B12F-38C8E1BBA2B9}">
  <ds:schemaRefs>
    <ds:schemaRef ds:uri="http://schemas.microsoft.com/sharepoint/v3/contenttype/forms"/>
  </ds:schemaRefs>
</ds:datastoreItem>
</file>

<file path=customXml/itemProps3.xml><?xml version="1.0" encoding="utf-8"?>
<ds:datastoreItem xmlns:ds="http://schemas.openxmlformats.org/officeDocument/2006/customXml" ds:itemID="{731C7F75-6A23-402D-9788-6B768F2AF9A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856aeb6-36f6-4bef-bdaf-350958b79f49"/>
    <ds:schemaRef ds:uri="17a8a078-7d04-40e2-8cc9-8b97b9d27ac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21</vt:i4>
      </vt:variant>
      <vt:variant>
        <vt:lpstr>Benoemde bereiken</vt:lpstr>
      </vt:variant>
      <vt:variant>
        <vt:i4>1</vt:i4>
      </vt:variant>
    </vt:vector>
  </HeadingPairs>
  <TitlesOfParts>
    <vt:vector size="22" baseType="lpstr">
      <vt:lpstr>Info + taal-langue</vt:lpstr>
      <vt:lpstr>Groups - Years</vt:lpstr>
      <vt:lpstr>Data collection</vt:lpstr>
      <vt:lpstr>NL+FR</vt:lpstr>
      <vt:lpstr>2020</vt:lpstr>
      <vt:lpstr>2021</vt:lpstr>
      <vt:lpstr>2022</vt:lpstr>
      <vt:lpstr>D</vt:lpstr>
      <vt:lpstr>E</vt:lpstr>
      <vt:lpstr>F</vt:lpstr>
      <vt:lpstr>G</vt:lpstr>
      <vt:lpstr>H</vt:lpstr>
      <vt:lpstr>I</vt:lpstr>
      <vt:lpstr>J</vt:lpstr>
      <vt:lpstr>K</vt:lpstr>
      <vt:lpstr>L</vt:lpstr>
      <vt:lpstr>M</vt:lpstr>
      <vt:lpstr>N</vt:lpstr>
      <vt:lpstr>O</vt:lpstr>
      <vt:lpstr>Interpretation</vt:lpstr>
      <vt:lpstr>Graph</vt:lpstr>
      <vt:lpstr>'NL+FR'!Afdrukbereik</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Eveline Vanparys</dc:creator>
  <cp:lastModifiedBy>BENJAMIN</cp:lastModifiedBy>
  <cp:lastPrinted>2020-03-03T10:26:37Z</cp:lastPrinted>
  <dcterms:created xsi:type="dcterms:W3CDTF">2018-11-27T12:34:32Z</dcterms:created>
  <dcterms:modified xsi:type="dcterms:W3CDTF">2021-01-14T11:51:55Z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0x0101004FD1AFBA6C34B54C959C732DA6D5ECF5</vt:lpwstr>
  </property>
</Properties>
</file>