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defaultThemeVersion="166925"/>
  <mc:AlternateContent xmlns:mc="http://schemas.openxmlformats.org/markup-compatibility/2006">
    <mc:Choice Requires="x15">
      <x15ac:absPath xmlns:x15ac="http://schemas.microsoft.com/office/spreadsheetml/2010/11/ac" url="https://stellamarismerksem.sharepoint.com/sites/gidras/Gedeelde documenten/000 ALLE DOSSIERS VANAF SEPTEMBER 2017/00 MOEDERDOCUMENTEN RISICOANALYSES/"/>
    </mc:Choice>
  </mc:AlternateContent>
  <xr:revisionPtr revIDLastSave="2" documentId="11_4EEE72079A55096C89846A6CDDE4E1180162BF6A" xr6:coauthVersionLast="46" xr6:coauthVersionMax="46" xr10:uidLastSave="{C5E99661-27C8-495E-A157-75277A3C47D1}"/>
  <bookViews>
    <workbookView xWindow="-110" yWindow="-110" windowWidth="19420" windowHeight="10420" firstSheet="7" activeTab="11" xr2:uid="{00000000-000D-0000-FFFF-FFFF00000000}"/>
  </bookViews>
  <sheets>
    <sheet name="Voorblad" sheetId="10" r:id="rId1"/>
    <sheet name="Wetgeving" sheetId="5" state="hidden" r:id="rId2"/>
    <sheet name="Leeswijzer" sheetId="14" r:id="rId3"/>
    <sheet name="Inplantingsplan" sheetId="19" r:id="rId4"/>
    <sheet name="Algemeen besluit" sheetId="22" r:id="rId5"/>
    <sheet name="1. Enkel ramen en deuren" sheetId="51" r:id="rId6"/>
    <sheet name="Verslag enkel ramen en deuren" sheetId="52" state="hidden" r:id="rId7"/>
    <sheet name="2. Roosters" sheetId="20" r:id="rId8"/>
    <sheet name="Verslag roosters" sheetId="39" state="hidden" r:id="rId9"/>
    <sheet name="3. Mechanische ventilatie" sheetId="32" r:id="rId10"/>
    <sheet name="Verslag Mechanische ventilatie" sheetId="33" state="hidden" r:id="rId11"/>
    <sheet name="4. Grote ruimte" sheetId="54" r:id="rId12"/>
    <sheet name="Masterdata" sheetId="7" state="hidden" r:id="rId13"/>
    <sheet name="Quickscan " sheetId="6" r:id="rId14"/>
    <sheet name="Bronnen Linken" sheetId="8" state="hidden" r:id="rId15"/>
    <sheet name="Tabel debiet versus m²" sheetId="11" state="hidden" r:id="rId16"/>
    <sheet name="Info Ventilatievoud (deel 1)" sheetId="4" state="hidden" r:id="rId17"/>
    <sheet name=" Info Ventilatievoud (deel 2)" sheetId="3" state="hidden" r:id="rId18"/>
    <sheet name=" Vb Technische fiche (1)" sheetId="16" state="hidden" r:id="rId19"/>
    <sheet name="Vb  Technische fiche  (2)" sheetId="17" state="hidden" r:id="rId20"/>
    <sheet name="Vb  Technische fiche (3)" sheetId="15" state="hidden" r:id="rId21"/>
    <sheet name="Vb  Technische fiche (4)" sheetId="18" state="hidden" r:id="rId22"/>
  </sheets>
  <definedNames>
    <definedName name="_xlnm.Print_Area" localSheetId="5">'1. Enkel ramen en deuren'!$A$1:$I$156</definedName>
    <definedName name="_xlnm.Print_Area" localSheetId="7">'2. Roosters'!$A$1:$I$162</definedName>
    <definedName name="_xlnm.Print_Area" localSheetId="9">'3. Mechanische ventilatie'!$A$1:$I$170</definedName>
    <definedName name="_xlnm.Print_Area" localSheetId="11">'4. Grote ruimte'!$A$1:$I$162</definedName>
    <definedName name="_xlnm.Print_Area" localSheetId="4">'Algemeen besluit'!$A$1:$I$68</definedName>
    <definedName name="_xlnm.Print_Area" localSheetId="3">Inplantingsplan!$A$1:$C$36</definedName>
    <definedName name="_xlnm.Print_Area" localSheetId="2">Leeswijzer!$A$1:$I$89</definedName>
    <definedName name="_xlnm.Print_Area" localSheetId="13">'Quickscan '!$A$1:$C$47</definedName>
    <definedName name="_xlnm.Print_Area" localSheetId="6">'Verslag enkel ramen en deuren'!$A$1:$L$196</definedName>
    <definedName name="_xlnm.Print_Area" localSheetId="10">'Verslag Mechanische ventilatie'!$A$1:$L$223</definedName>
    <definedName name="_xlnm.Print_Area" localSheetId="8">'Verslag roosters'!$A$1:$L$226</definedName>
    <definedName name="_xlnm.Print_Area" localSheetId="0">Voorblad!$A$1:$H$47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4" i="22" l="1"/>
  <c r="B62" i="22"/>
  <c r="A1" i="54"/>
  <c r="I126" i="54"/>
  <c r="H159" i="54" s="1"/>
  <c r="G67" i="22" s="1"/>
  <c r="I125" i="54"/>
  <c r="H158" i="54" s="1"/>
  <c r="G66" i="22" s="1"/>
  <c r="C123" i="54"/>
  <c r="C120" i="54"/>
  <c r="F111" i="54"/>
  <c r="I115" i="54" s="1"/>
  <c r="I116" i="54" s="1"/>
  <c r="H116" i="54" s="1"/>
  <c r="C94" i="54"/>
  <c r="C91" i="54"/>
  <c r="C84" i="54"/>
  <c r="C81" i="54"/>
  <c r="C78" i="54"/>
  <c r="C75" i="54"/>
  <c r="C72" i="54"/>
  <c r="C69" i="54"/>
  <c r="B64" i="54"/>
  <c r="B61" i="54"/>
  <c r="B58" i="54"/>
  <c r="C55" i="54"/>
  <c r="B51" i="54"/>
  <c r="C47" i="54"/>
  <c r="C44" i="54"/>
  <c r="C41" i="54"/>
  <c r="C38" i="54"/>
  <c r="C25" i="54"/>
  <c r="C22" i="54"/>
  <c r="B18" i="54"/>
  <c r="B15" i="54"/>
  <c r="B12" i="54"/>
  <c r="E4" i="54"/>
  <c r="B4" i="54"/>
  <c r="C123" i="20"/>
  <c r="C86" i="32"/>
  <c r="C89" i="32"/>
  <c r="C93" i="32"/>
  <c r="C96" i="32"/>
  <c r="C150" i="32"/>
  <c r="C153" i="32"/>
  <c r="B207" i="33"/>
  <c r="B203" i="33"/>
  <c r="B150" i="33"/>
  <c r="B146" i="33"/>
  <c r="B140" i="33"/>
  <c r="B136" i="33"/>
  <c r="B58" i="22"/>
  <c r="B56" i="22"/>
  <c r="B74" i="32"/>
  <c r="B104" i="33"/>
  <c r="B71" i="32"/>
  <c r="B100" i="33"/>
  <c r="B68" i="32"/>
  <c r="B96" i="33"/>
  <c r="B92" i="33"/>
  <c r="C65" i="32"/>
  <c r="B88" i="33"/>
  <c r="B61" i="32"/>
  <c r="B82" i="33"/>
  <c r="C57" i="32"/>
  <c r="B76" i="33"/>
  <c r="C54" i="32"/>
  <c r="B72" i="33"/>
  <c r="C51" i="32"/>
  <c r="B68" i="33"/>
  <c r="C48" i="32"/>
  <c r="B64" i="33"/>
  <c r="C45" i="32"/>
  <c r="B60" i="33"/>
  <c r="C42" i="32"/>
  <c r="B56" i="33"/>
  <c r="C39" i="32"/>
  <c r="B52" i="33"/>
  <c r="C25" i="32"/>
  <c r="B36" i="33"/>
  <c r="C22" i="32"/>
  <c r="B32" i="33"/>
  <c r="B18" i="32"/>
  <c r="B27" i="33"/>
  <c r="B15" i="32"/>
  <c r="B23" i="33"/>
  <c r="B12" i="32"/>
  <c r="B19" i="33"/>
  <c r="A1" i="32"/>
  <c r="E4" i="32"/>
  <c r="B4" i="32"/>
  <c r="B49" i="22"/>
  <c r="B47" i="22"/>
  <c r="B192" i="39"/>
  <c r="B188" i="39"/>
  <c r="B184" i="39"/>
  <c r="C120" i="20"/>
  <c r="B179" i="39"/>
  <c r="C94" i="20"/>
  <c r="B150" i="39"/>
  <c r="C91" i="20"/>
  <c r="B146" i="39"/>
  <c r="C84" i="20"/>
  <c r="B131" i="39"/>
  <c r="C81" i="20"/>
  <c r="B127" i="39"/>
  <c r="C78" i="20"/>
  <c r="B123" i="39"/>
  <c r="C75" i="20"/>
  <c r="B119" i="39"/>
  <c r="C72" i="20"/>
  <c r="B115" i="39"/>
  <c r="C69" i="20"/>
  <c r="B111" i="39"/>
  <c r="B64" i="20"/>
  <c r="B104" i="39"/>
  <c r="B61" i="20"/>
  <c r="B100" i="39"/>
  <c r="B58" i="20"/>
  <c r="B96" i="39"/>
  <c r="B92" i="39"/>
  <c r="C55" i="20"/>
  <c r="B88" i="39"/>
  <c r="B51" i="20"/>
  <c r="B82" i="39"/>
  <c r="C47" i="20"/>
  <c r="B64" i="39"/>
  <c r="C44" i="20"/>
  <c r="B60" i="39"/>
  <c r="C41" i="20"/>
  <c r="B56" i="39"/>
  <c r="C38" i="20"/>
  <c r="B52" i="39"/>
  <c r="C25" i="20"/>
  <c r="B36" i="39"/>
  <c r="C22" i="20"/>
  <c r="B32" i="39"/>
  <c r="B18" i="20"/>
  <c r="B27" i="39"/>
  <c r="B15" i="20"/>
  <c r="B23" i="39"/>
  <c r="B12" i="20"/>
  <c r="B19" i="39"/>
  <c r="A1" i="20"/>
  <c r="E4" i="20"/>
  <c r="B4" i="20"/>
  <c r="B40" i="22"/>
  <c r="B38" i="22"/>
  <c r="D118" i="51"/>
  <c r="B181" i="52"/>
  <c r="D115" i="51"/>
  <c r="B177" i="52"/>
  <c r="D112" i="51"/>
  <c r="B173" i="52"/>
  <c r="B84" i="51"/>
  <c r="B139" i="52"/>
  <c r="B81" i="51"/>
  <c r="B135" i="52"/>
  <c r="B66" i="51"/>
  <c r="B93" i="52"/>
  <c r="B63" i="51"/>
  <c r="B89" i="52"/>
  <c r="B60" i="51"/>
  <c r="B85" i="52"/>
  <c r="B81" i="52"/>
  <c r="C57" i="51"/>
  <c r="B77" i="52"/>
  <c r="B53" i="51"/>
  <c r="B71" i="52"/>
  <c r="C45" i="51"/>
  <c r="B53" i="52"/>
  <c r="C42" i="51"/>
  <c r="B49" i="52"/>
  <c r="C39" i="51"/>
  <c r="B45" i="52"/>
  <c r="C36" i="51"/>
  <c r="B41" i="52"/>
  <c r="C22" i="51"/>
  <c r="B21" i="52"/>
  <c r="B18" i="51"/>
  <c r="B16" i="52"/>
  <c r="B15" i="51"/>
  <c r="B12" i="52"/>
  <c r="B12" i="51"/>
  <c r="B8" i="52"/>
  <c r="E4" i="51"/>
  <c r="B4" i="51"/>
  <c r="A1" i="51"/>
  <c r="I121" i="51"/>
  <c r="H154" i="51" s="1"/>
  <c r="G43" i="22" s="1"/>
  <c r="I120" i="51"/>
  <c r="H153" i="51" s="1"/>
  <c r="G42" i="22" s="1"/>
  <c r="A36" i="22"/>
  <c r="A45" i="22"/>
  <c r="B195" i="52"/>
  <c r="A194" i="52"/>
  <c r="B191" i="52"/>
  <c r="A190" i="52"/>
  <c r="A187" i="52"/>
  <c r="A180" i="52"/>
  <c r="A176" i="52"/>
  <c r="A172" i="52"/>
  <c r="B168" i="52"/>
  <c r="A167" i="52"/>
  <c r="E160" i="52"/>
  <c r="E159" i="52"/>
  <c r="E157" i="52"/>
  <c r="B157" i="52"/>
  <c r="E156" i="52"/>
  <c r="D156" i="52"/>
  <c r="B156" i="52"/>
  <c r="A156" i="52"/>
  <c r="E155" i="52"/>
  <c r="D155" i="52"/>
  <c r="B155" i="52"/>
  <c r="A155" i="52"/>
  <c r="E154" i="52"/>
  <c r="D154" i="52"/>
  <c r="B154" i="52"/>
  <c r="A154" i="52"/>
  <c r="E153" i="52"/>
  <c r="D153" i="52"/>
  <c r="B153" i="52"/>
  <c r="A153" i="52"/>
  <c r="E152" i="52"/>
  <c r="D152" i="52"/>
  <c r="B152" i="52"/>
  <c r="A152" i="52"/>
  <c r="E151" i="52"/>
  <c r="D151" i="52"/>
  <c r="B151" i="52"/>
  <c r="A151" i="52"/>
  <c r="E150" i="52"/>
  <c r="D150" i="52"/>
  <c r="B150" i="52"/>
  <c r="A150" i="52"/>
  <c r="E149" i="52"/>
  <c r="D149" i="52"/>
  <c r="B149" i="52"/>
  <c r="A149" i="52"/>
  <c r="E148" i="52"/>
  <c r="D148" i="52"/>
  <c r="B148" i="52"/>
  <c r="A148" i="52"/>
  <c r="E147" i="52"/>
  <c r="D147" i="52"/>
  <c r="B147" i="52"/>
  <c r="A147" i="52"/>
  <c r="H145" i="52"/>
  <c r="A138" i="52"/>
  <c r="A134" i="52"/>
  <c r="B129" i="52"/>
  <c r="A128" i="52"/>
  <c r="B125" i="52"/>
  <c r="A124" i="52"/>
  <c r="B120" i="52"/>
  <c r="A119" i="52"/>
  <c r="B116" i="52"/>
  <c r="A115" i="52"/>
  <c r="B112" i="52"/>
  <c r="A111" i="52"/>
  <c r="B108" i="52"/>
  <c r="A107" i="52"/>
  <c r="B104" i="52"/>
  <c r="A103" i="52"/>
  <c r="B100" i="52"/>
  <c r="A99" i="52"/>
  <c r="A92" i="52"/>
  <c r="A88" i="52"/>
  <c r="A84" i="52"/>
  <c r="A80" i="52"/>
  <c r="A76" i="52"/>
  <c r="E73" i="52"/>
  <c r="A70" i="52"/>
  <c r="B65" i="52"/>
  <c r="A64" i="52"/>
  <c r="B61" i="52"/>
  <c r="A60" i="52"/>
  <c r="B57" i="52"/>
  <c r="A56" i="52"/>
  <c r="A52" i="52"/>
  <c r="A48" i="52"/>
  <c r="A44" i="52"/>
  <c r="A40" i="52"/>
  <c r="E36" i="52"/>
  <c r="E35" i="52"/>
  <c r="E34" i="52"/>
  <c r="E33" i="52"/>
  <c r="E32" i="52"/>
  <c r="E31" i="52"/>
  <c r="E30" i="52"/>
  <c r="E29" i="52"/>
  <c r="A28" i="52"/>
  <c r="B25" i="52"/>
  <c r="A24" i="52"/>
  <c r="A20" i="52"/>
  <c r="A15" i="52"/>
  <c r="A11" i="52"/>
  <c r="A7" i="52"/>
  <c r="A6" i="52"/>
  <c r="L5" i="52"/>
  <c r="G101" i="51"/>
  <c r="D157" i="52" s="1"/>
  <c r="E139" i="54" l="1"/>
  <c r="H156" i="54" s="1"/>
  <c r="G65" i="22" s="1"/>
  <c r="C117" i="54"/>
  <c r="I105" i="51"/>
  <c r="I106" i="51" s="1"/>
  <c r="E134" i="51" s="1"/>
  <c r="H162" i="52" l="1"/>
  <c r="H151" i="51"/>
  <c r="G41" i="22" s="1"/>
  <c r="B163" i="52" l="1"/>
  <c r="A54" i="22" l="1"/>
  <c r="A60" i="22"/>
  <c r="A17" i="33" l="1"/>
  <c r="B218" i="39" l="1"/>
  <c r="B215" i="39"/>
  <c r="B210" i="39"/>
  <c r="A209" i="39"/>
  <c r="B206" i="39"/>
  <c r="A205" i="39"/>
  <c r="A202" i="39"/>
  <c r="B194" i="39"/>
  <c r="B193" i="39"/>
  <c r="A191" i="39"/>
  <c r="A187" i="39"/>
  <c r="A183" i="39"/>
  <c r="A178" i="39"/>
  <c r="E171" i="39"/>
  <c r="E170" i="39"/>
  <c r="E168" i="39"/>
  <c r="B168" i="39"/>
  <c r="E167" i="39"/>
  <c r="D167" i="39"/>
  <c r="B167" i="39"/>
  <c r="A167" i="39"/>
  <c r="E166" i="39"/>
  <c r="D166" i="39"/>
  <c r="B166" i="39"/>
  <c r="A166" i="39"/>
  <c r="E165" i="39"/>
  <c r="D165" i="39"/>
  <c r="B165" i="39"/>
  <c r="A165" i="39"/>
  <c r="E164" i="39"/>
  <c r="D164" i="39"/>
  <c r="B164" i="39"/>
  <c r="A164" i="39"/>
  <c r="E163" i="39"/>
  <c r="D163" i="39"/>
  <c r="B163" i="39"/>
  <c r="A163" i="39"/>
  <c r="E162" i="39"/>
  <c r="D162" i="39"/>
  <c r="B162" i="39"/>
  <c r="A162" i="39"/>
  <c r="E161" i="39"/>
  <c r="D161" i="39"/>
  <c r="B161" i="39"/>
  <c r="A161" i="39"/>
  <c r="E160" i="39"/>
  <c r="D160" i="39"/>
  <c r="B160" i="39"/>
  <c r="A160" i="39"/>
  <c r="E159" i="39"/>
  <c r="D159" i="39"/>
  <c r="B159" i="39"/>
  <c r="A159" i="39"/>
  <c r="E158" i="39"/>
  <c r="D158" i="39"/>
  <c r="B158" i="39"/>
  <c r="A158" i="39"/>
  <c r="H156" i="39"/>
  <c r="A149" i="39"/>
  <c r="A145" i="39"/>
  <c r="B140" i="39"/>
  <c r="A139" i="39"/>
  <c r="B136" i="39"/>
  <c r="A135" i="39"/>
  <c r="A130" i="39"/>
  <c r="A126" i="39"/>
  <c r="A122" i="39"/>
  <c r="A118" i="39"/>
  <c r="A114" i="39"/>
  <c r="A110" i="39"/>
  <c r="A103" i="39"/>
  <c r="A99" i="39"/>
  <c r="A95" i="39"/>
  <c r="A91" i="39"/>
  <c r="A87" i="39"/>
  <c r="E84" i="39"/>
  <c r="A81" i="39"/>
  <c r="B76" i="39"/>
  <c r="A75" i="39"/>
  <c r="B72" i="39"/>
  <c r="A71" i="39"/>
  <c r="B68" i="39"/>
  <c r="A67" i="39"/>
  <c r="A63" i="39"/>
  <c r="A59" i="39"/>
  <c r="A55" i="39"/>
  <c r="A51" i="39"/>
  <c r="E47" i="39"/>
  <c r="E46" i="39"/>
  <c r="E45" i="39"/>
  <c r="E44" i="39"/>
  <c r="E43" i="39"/>
  <c r="E42" i="39"/>
  <c r="E41" i="39"/>
  <c r="E40" i="39"/>
  <c r="A39" i="39"/>
  <c r="A35" i="39"/>
  <c r="A31" i="39"/>
  <c r="A26" i="39"/>
  <c r="A22" i="39"/>
  <c r="A18" i="39"/>
  <c r="L16" i="39"/>
  <c r="D9" i="39"/>
  <c r="D8" i="39"/>
  <c r="D7" i="39"/>
  <c r="A17" i="39"/>
  <c r="C10" i="39"/>
  <c r="C3" i="39"/>
  <c r="C6" i="39" l="1"/>
  <c r="F6" i="39"/>
  <c r="J4" i="33" l="1"/>
  <c r="D4" i="33"/>
  <c r="J4" i="39"/>
  <c r="D4" i="39"/>
  <c r="B215" i="33" l="1"/>
  <c r="B212" i="33"/>
  <c r="A206" i="33"/>
  <c r="A202" i="33"/>
  <c r="A199" i="33"/>
  <c r="B194" i="33"/>
  <c r="B193" i="33"/>
  <c r="B192" i="33"/>
  <c r="A191" i="33"/>
  <c r="B188" i="33"/>
  <c r="A187" i="33"/>
  <c r="B184" i="33"/>
  <c r="A183" i="33"/>
  <c r="B179" i="33"/>
  <c r="A178" i="33"/>
  <c r="E171" i="33"/>
  <c r="E170" i="33"/>
  <c r="E168" i="33"/>
  <c r="B168" i="33"/>
  <c r="E167" i="33"/>
  <c r="D167" i="33"/>
  <c r="B167" i="33"/>
  <c r="A167" i="33"/>
  <c r="E166" i="33"/>
  <c r="D166" i="33"/>
  <c r="B166" i="33"/>
  <c r="A166" i="33"/>
  <c r="E165" i="33"/>
  <c r="D165" i="33"/>
  <c r="B165" i="33"/>
  <c r="A165" i="33"/>
  <c r="E164" i="33"/>
  <c r="D164" i="33"/>
  <c r="B164" i="33"/>
  <c r="A164" i="33"/>
  <c r="E163" i="33"/>
  <c r="D163" i="33"/>
  <c r="B163" i="33"/>
  <c r="A163" i="33"/>
  <c r="E162" i="33"/>
  <c r="D162" i="33"/>
  <c r="B162" i="33"/>
  <c r="A162" i="33"/>
  <c r="E161" i="33"/>
  <c r="D161" i="33"/>
  <c r="B161" i="33"/>
  <c r="A161" i="33"/>
  <c r="E160" i="33"/>
  <c r="D160" i="33"/>
  <c r="B160" i="33"/>
  <c r="A160" i="33"/>
  <c r="E159" i="33"/>
  <c r="D159" i="33"/>
  <c r="B159" i="33"/>
  <c r="A159" i="33"/>
  <c r="E158" i="33"/>
  <c r="D158" i="33"/>
  <c r="B158" i="33"/>
  <c r="A158" i="33"/>
  <c r="H156" i="33"/>
  <c r="A149" i="33"/>
  <c r="A145" i="33"/>
  <c r="A139" i="33"/>
  <c r="A135" i="33"/>
  <c r="B131" i="33"/>
  <c r="A130" i="33"/>
  <c r="B127" i="33"/>
  <c r="A126" i="33"/>
  <c r="B123" i="33"/>
  <c r="A122" i="33"/>
  <c r="B119" i="33"/>
  <c r="A118" i="33"/>
  <c r="B115" i="33"/>
  <c r="A114" i="33"/>
  <c r="B111" i="33"/>
  <c r="A110" i="33"/>
  <c r="A103" i="33"/>
  <c r="A99" i="33"/>
  <c r="A95" i="33"/>
  <c r="A91" i="33"/>
  <c r="A87" i="33"/>
  <c r="E84" i="33"/>
  <c r="A81" i="33"/>
  <c r="A75" i="33"/>
  <c r="A71" i="33"/>
  <c r="A67" i="33"/>
  <c r="A63" i="33"/>
  <c r="A59" i="33"/>
  <c r="A55" i="33"/>
  <c r="A51" i="33"/>
  <c r="E47" i="33"/>
  <c r="E46" i="33"/>
  <c r="E45" i="33"/>
  <c r="E44" i="33"/>
  <c r="E43" i="33"/>
  <c r="E42" i="33"/>
  <c r="E41" i="33"/>
  <c r="E40" i="33"/>
  <c r="A39" i="33"/>
  <c r="A35" i="33"/>
  <c r="A31" i="33"/>
  <c r="A26" i="33"/>
  <c r="A22" i="33"/>
  <c r="A18" i="33"/>
  <c r="L16" i="33"/>
  <c r="C10" i="33"/>
  <c r="D9" i="33"/>
  <c r="D8" i="33"/>
  <c r="D7" i="33"/>
  <c r="C3" i="33"/>
  <c r="G167" i="32"/>
  <c r="G193" i="33"/>
  <c r="G219" i="33" s="1"/>
  <c r="G113" i="32"/>
  <c r="D168" i="33" s="1"/>
  <c r="I126" i="20"/>
  <c r="I125" i="20"/>
  <c r="F111" i="20"/>
  <c r="D168" i="39" s="1"/>
  <c r="F6" i="33" l="1"/>
  <c r="I117" i="32"/>
  <c r="I118" i="32" s="1"/>
  <c r="H173" i="33" s="1"/>
  <c r="B174" i="33" s="1"/>
  <c r="C6" i="33"/>
  <c r="G193" i="39"/>
  <c r="G222" i="39" s="1"/>
  <c r="G194" i="39"/>
  <c r="G223" i="39" s="1"/>
  <c r="G194" i="33"/>
  <c r="G220" i="33" s="1"/>
  <c r="G166" i="32"/>
  <c r="H159" i="20"/>
  <c r="G52" i="22" s="1"/>
  <c r="I115" i="20"/>
  <c r="I116" i="20" s="1"/>
  <c r="H158" i="20"/>
  <c r="G51" i="22" s="1"/>
  <c r="C117" i="20" l="1"/>
  <c r="E139" i="20"/>
  <c r="H156" i="20" s="1"/>
  <c r="G50" i="22" s="1"/>
  <c r="E143" i="32"/>
  <c r="G164" i="32" s="1"/>
  <c r="F175" i="33"/>
  <c r="G217" i="33" s="1"/>
  <c r="H173" i="39"/>
  <c r="B174" i="39" s="1"/>
  <c r="H116" i="20"/>
  <c r="F196" i="39" l="1"/>
  <c r="G220" i="39" s="1"/>
  <c r="G31"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Windows-gebruiker</author>
  </authors>
  <commentList>
    <comment ref="A42" authorId="0" shapeId="0" xr:uid="{00000000-0006-0000-0000-000001000000}">
      <text>
        <r>
          <rPr>
            <b/>
            <sz val="9"/>
            <color indexed="81"/>
            <rFont val="Tahoma"/>
            <family val="2"/>
          </rPr>
          <t>Windows-gebruiker:</t>
        </r>
        <r>
          <rPr>
            <sz val="9"/>
            <color indexed="81"/>
            <rFont val="Tahoma"/>
            <family val="2"/>
          </rPr>
          <t xml:space="preserve">
Nummer school + naam school in drukletters
Eénmalig invullen voor gans bestand.</t>
        </r>
      </text>
    </comment>
    <comment ref="A43" authorId="0" shapeId="0" xr:uid="{00000000-0006-0000-0000-000002000000}">
      <text>
        <r>
          <rPr>
            <b/>
            <sz val="9"/>
            <color indexed="81"/>
            <rFont val="Tahoma"/>
            <family val="2"/>
          </rPr>
          <t>Windows-gebruiker:</t>
        </r>
        <r>
          <rPr>
            <sz val="9"/>
            <color indexed="81"/>
            <rFont val="Tahoma"/>
            <family val="2"/>
          </rPr>
          <t xml:space="preserve">
Straat en huisnummer in gewone letters.
Eénmalig invullen voor gans bestand.</t>
        </r>
      </text>
    </comment>
    <comment ref="A44" authorId="0" shapeId="0" xr:uid="{00000000-0006-0000-0000-000003000000}">
      <text>
        <r>
          <rPr>
            <b/>
            <sz val="9"/>
            <color indexed="81"/>
            <rFont val="Tahoma"/>
            <family val="2"/>
          </rPr>
          <t>Windows-gebruiker:</t>
        </r>
        <r>
          <rPr>
            <sz val="9"/>
            <color indexed="81"/>
            <rFont val="Tahoma"/>
            <family val="2"/>
          </rPr>
          <t xml:space="preserve">
Postcode en gemeente in gewone letters.
Eénmalig invullen voor gans bestand.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Van Ocken</author>
  </authors>
  <commentList>
    <comment ref="A11" authorId="0" shapeId="0" xr:uid="{00000000-0006-0000-0500-000001000000}">
      <text>
        <r>
          <rPr>
            <b/>
            <sz val="9"/>
            <color indexed="81"/>
            <rFont val="Tahoma"/>
            <family val="2"/>
          </rPr>
          <t>Jan Van Ocken:</t>
        </r>
        <r>
          <rPr>
            <sz val="9"/>
            <color indexed="81"/>
            <rFont val="Tahoma"/>
            <family val="2"/>
          </rPr>
          <t xml:space="preserve">
Zijn er organisatorische maatregelen (afspraken) over het binnenluchtkwaliteit van het lokaal?</t>
        </r>
      </text>
    </comment>
    <comment ref="A20" authorId="0" shapeId="0" xr:uid="{00000000-0006-0000-0500-000002000000}">
      <text>
        <r>
          <rPr>
            <b/>
            <sz val="9"/>
            <color indexed="81"/>
            <rFont val="Tahoma"/>
            <family val="2"/>
          </rPr>
          <t>Jan Van Ocken:</t>
        </r>
        <r>
          <rPr>
            <sz val="9"/>
            <color indexed="81"/>
            <rFont val="Tahoma"/>
            <family val="2"/>
          </rPr>
          <t xml:space="preserve">
Er zijn vier hoofdsystemen op het gebied van ventilatie. Volledig mechanische ventilatie (mechanische toe- en afvoer), natuurlijke toevoer met mechanische afvoer, mechanische toevoer met natuurlijke afvoer en volledig natuurlijke ventilatie (natuurlijke toe- en afvoer).
</t>
        </r>
        <r>
          <rPr>
            <u/>
            <sz val="9"/>
            <color indexed="81"/>
            <rFont val="Tahoma"/>
            <family val="2"/>
          </rPr>
          <t xml:space="preserve">1. Mechanisch ventilatiesysteem B </t>
        </r>
        <r>
          <rPr>
            <sz val="9"/>
            <color indexed="81"/>
            <rFont val="Tahoma"/>
            <family val="2"/>
          </rPr>
          <t xml:space="preserve">
</t>
        </r>
        <r>
          <rPr>
            <b/>
            <sz val="9"/>
            <color indexed="81"/>
            <rFont val="Tahoma"/>
            <family val="2"/>
          </rPr>
          <t>⇒ mechanische luchttoevoer &amp; natuurlijke luchtafvoer</t>
        </r>
        <r>
          <rPr>
            <sz val="9"/>
            <color indexed="81"/>
            <rFont val="Tahoma"/>
            <family val="2"/>
          </rPr>
          <t xml:space="preserve">
Ventilatiesysteem B is een voorbeeld van een deels mechanisch ventilatiesysteem. De lucht wordt mechanisch aangevoerd via ventilatoren. De afvoer van vervuilde lucht gebeurt natuurlijk, via (regelbare) afvoeropeningen die in een verticaal kanaal boven het dak uitmonden. Ventilatiesysteem B wordt amper toegepast in woningen.
</t>
        </r>
        <r>
          <rPr>
            <u/>
            <sz val="9"/>
            <color indexed="81"/>
            <rFont val="Tahoma"/>
            <family val="2"/>
          </rPr>
          <t>2. Mechanisch ventilatiesysteem C(+)</t>
        </r>
        <r>
          <rPr>
            <sz val="9"/>
            <color indexed="81"/>
            <rFont val="Tahoma"/>
            <family val="2"/>
          </rPr>
          <t xml:space="preserve">
</t>
        </r>
        <r>
          <rPr>
            <b/>
            <sz val="9"/>
            <color indexed="81"/>
            <rFont val="Tahoma"/>
            <family val="2"/>
          </rPr>
          <t>⇒ natuurlijke luchttoevoer &amp; mechanische luchtafvoer</t>
        </r>
        <r>
          <rPr>
            <sz val="9"/>
            <color indexed="81"/>
            <rFont val="Tahoma"/>
            <family val="2"/>
          </rPr>
          <t xml:space="preserve">
Met mechanische ventilatie wordt meestal ventilatiesysteem C bedoeld. Ook dat is deels mechanisch. De luchttoevoer gebeurt natuurlijk via (regelbare) toevoeropeningen in de ramen, muren of het dak. De luchtafvoer in de natte ruimtes verloopt mechanisch via een ventilator in de ventilatie-unit.
Ventilatiesysteem C+ heeft zelfregulerende roosters voor de luchtafvoer. We noemen dat systeem ook ‘vraaggestuurde ventilatie’. Het is voorzien van sensoren die allerlei metingen uitvoeren rond het CO2-gehalte, de vochtigheidsgraad, de temperatuur en beweging. Afhankelijk van de gemeten waarden voert het systeem de gepaste hoeveelheid lucht af. Door de afvoer van de lucht ontstaat onderdruk. De aanvoerroosters spelen daarop in en vullen de nodige hoeveelheid verse lucht aan.
</t>
        </r>
        <r>
          <rPr>
            <u/>
            <sz val="9"/>
            <color indexed="81"/>
            <rFont val="Tahoma"/>
            <family val="2"/>
          </rPr>
          <t>3. Mechanisch ventilatiesysteem D</t>
        </r>
        <r>
          <rPr>
            <sz val="9"/>
            <color indexed="81"/>
            <rFont val="Tahoma"/>
            <family val="2"/>
          </rPr>
          <t xml:space="preserve">
</t>
        </r>
        <r>
          <rPr>
            <b/>
            <sz val="9"/>
            <color indexed="81"/>
            <rFont val="Tahoma"/>
            <family val="2"/>
          </rPr>
          <t>⇒ mechanische luchttoevoer &amp; mechanische luchtafvoer</t>
        </r>
        <r>
          <rPr>
            <sz val="9"/>
            <color indexed="81"/>
            <rFont val="Tahoma"/>
            <family val="2"/>
          </rPr>
          <t xml:space="preserve">
Bij ventilatiesysteem D verloopt zowel de luchttoevoer als -afvoer mechanisch. Er wordt daarbij geen gebruik gemaakt van roosters in de muren of ramen, maar wel van ventielen. Afvoerventielen in natte ruimtes en toevoerventielen in droge ruimtes.
Bij dit systeem is er een dubbel netwerk van ventilatiekanalen nodig. Een kanalennet voor de toevoer van verse lucht en een kanalennet voor de afvoer van vervuilde lucht.
Het grote voordeel van ventilatiesysteem D is dat het volledig regelbaar is. De toegevoerde en afgevoerde lucht blijft steeds in balans. Vandaar dat dit systeem ook balansventilatie wordt genoemd.
Wat met de warmteterugwinning (wtw)?
Ventilatiesysteem D met wtw is voorzien van een ingebouwde warmtewisselaar. Het voordeel? De afgevoerde lucht geeft zijn warmte via de warmtewisselaar af aan de verse, maar koude aangevoerde lucht. De aangevoerde buitenlucht wordt dus voorverwarmd vóór het de woning ingestuurd wordt. Er is zo een minimum aan warmteverlies waardoor je heel wat energie kan besparen.
</t>
        </r>
      </text>
    </comment>
    <comment ref="B21" authorId="0" shapeId="0" xr:uid="{00000000-0006-0000-0500-000003000000}">
      <text>
        <r>
          <rPr>
            <b/>
            <sz val="9"/>
            <color indexed="81"/>
            <rFont val="Tahoma"/>
            <family val="2"/>
          </rPr>
          <t>Jan Van Ocken:</t>
        </r>
        <r>
          <rPr>
            <sz val="9"/>
            <color indexed="81"/>
            <rFont val="Tahoma"/>
            <family val="2"/>
          </rPr>
          <t xml:space="preserve">
Spuivoorzieningen (verluchting): Het principe van de spuivoorziening is dat in een gebouw ramen, luiken of deuren zo tegen elkaar open gezet kunnen worden dat er een flinke luchtstroming of -circulatie door de ruimte ontstaat. Soms kan het daarbij nodig zijn om naast de ramen, luiken of deuren in de gevel of het dak ook de binnendeuren tussen afzonderlijke ruimten open te zetten.</t>
        </r>
      </text>
    </comment>
    <comment ref="B24" authorId="0" shapeId="0" xr:uid="{00000000-0006-0000-0500-000004000000}">
      <text>
        <r>
          <rPr>
            <b/>
            <sz val="9"/>
            <color indexed="81"/>
            <rFont val="Tahoma"/>
            <family val="2"/>
          </rPr>
          <t>Jan Van Ocken:</t>
        </r>
        <r>
          <rPr>
            <sz val="9"/>
            <color indexed="81"/>
            <rFont val="Tahoma"/>
            <family val="2"/>
          </rPr>
          <t xml:space="preserve">
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t>
        </r>
      </text>
    </comment>
    <comment ref="A62" authorId="0" shapeId="0" xr:uid="{00000000-0006-0000-0500-000005000000}">
      <text>
        <r>
          <rPr>
            <b/>
            <sz val="9"/>
            <color indexed="81"/>
            <rFont val="Tahoma"/>
            <family val="2"/>
          </rPr>
          <t>Jan Van Ocken:</t>
        </r>
        <r>
          <rPr>
            <sz val="9"/>
            <color indexed="81"/>
            <rFont val="Tahoma"/>
            <family val="2"/>
          </rPr>
          <t xml:space="preserve">
Dwarsventilatie: Ventilatie waarbij verse lucht via de ene gevel toestroomt en binnenlucht via uitsluitend een of meer andere gevels, al dan niet via overstroomvoorzieningen, wordt afgevoerd.</t>
        </r>
      </text>
    </comment>
    <comment ref="E101" authorId="0" shapeId="0" xr:uid="{00000000-0006-0000-0500-000006000000}">
      <text>
        <r>
          <rPr>
            <b/>
            <sz val="9"/>
            <color indexed="81"/>
            <rFont val="Tahoma"/>
            <family val="2"/>
          </rPr>
          <t>Jan Van Ocken:</t>
        </r>
        <r>
          <rPr>
            <sz val="9"/>
            <color indexed="81"/>
            <rFont val="Tahoma"/>
            <family val="2"/>
          </rPr>
          <t xml:space="preserve">
Totaal lopende meters ventillatieroosters van het lokaal
</t>
        </r>
      </text>
    </comment>
    <comment ref="D103" authorId="0" shapeId="0" xr:uid="{00000000-0006-0000-0500-000007000000}">
      <text>
        <r>
          <rPr>
            <b/>
            <sz val="9"/>
            <color indexed="81"/>
            <rFont val="Tahoma"/>
            <family val="2"/>
          </rPr>
          <t>Jan Van Ocken:</t>
        </r>
        <r>
          <rPr>
            <sz val="9"/>
            <color indexed="81"/>
            <rFont val="Tahoma"/>
            <family val="2"/>
          </rPr>
          <t xml:space="preserve">
Ventillatiedebiet/lopende meter kan je aflezen op de technische fische van de raamfabrikant. 
</t>
        </r>
      </text>
    </comment>
    <comment ref="D104" authorId="0" shapeId="0" xr:uid="{00000000-0006-0000-0500-000008000000}">
      <text>
        <r>
          <rPr>
            <b/>
            <sz val="9"/>
            <color indexed="81"/>
            <rFont val="Tahoma"/>
            <family val="2"/>
          </rPr>
          <t>Jan Van Ocken:</t>
        </r>
        <r>
          <rPr>
            <sz val="9"/>
            <color indexed="81"/>
            <rFont val="Tahoma"/>
            <family val="2"/>
          </rPr>
          <t xml:space="preserve">
De werkgever moet daarom de nodige technische of organisatorische maatregelen nemen opdat de CO2-concentratie in deze werklokalen onder een bepaalde grenswaarde blijft. Sinds juni 2019 is de maximale grenswaarde voor de CO2-concentratie verhoogd van 800 ppm naar 900 ppm. De werkgever kan ook kiezen voor een minimum ventilatiedebiet van 40 m³/u per aanwezige persoon.
Op twee voorwaarden kan een CO2-concentratie van 1200 ppm of een minimum ventilatiedebiet van 25 m³/u per aanwezige persoon worden toegestaan:
1. de werkgever kan op basis van de resultaten van de risicoanalyse aantonen dat de werknemers een gelijkwaardig of beter beschermingsniveau genieten wat de binnenluchtkwaliteit betreft, doordat verontreinigingsbronnen werden uitgeschakeld of aanzienlijk werden verminderd, bijvoorbeeld door het gebruik van emissiearme materialen;
2. de werkgever heeft hierover voorafgaand het advies gevraagd van de bevoegde preventie-adviseur en van het comité.
Bij niuewbouw: Het minimum ontwerpdebiet per persoon voor 'ruimte bestemd voor menselijke bezetting' is door de EPB-regelgeving op deze manier vastgelegd op 22 m³/h.persoon, de ondergrens van binnenluchtklasse IDA3 in de indirecte classificatie. Deze regelgeving is van toepassing op iedereen in het klaslokaal.
Uitzondering hierop zijn de toiletten. Indien het aantal toiletten en urinoirs gekend zijn, moet men een ventilatiedebiet hebben van minimum 25m³/h.wc . Als het aantal niet gekend is, dan wordt er gerekend met 15m³/h.m² .
ivm de praktijkruimte, zie tabblad "info Ventilatieveelvoud" voor de te gebruiken ventilatiedebieten.</t>
        </r>
      </text>
    </comment>
    <comment ref="C138" authorId="0" shapeId="0" xr:uid="{00000000-0006-0000-0500-000009000000}">
      <text>
        <r>
          <rPr>
            <b/>
            <sz val="9"/>
            <color indexed="81"/>
            <rFont val="Tahoma"/>
            <family val="2"/>
          </rPr>
          <t>Jan Van Ocken:</t>
        </r>
        <r>
          <rPr>
            <sz val="9"/>
            <color indexed="81"/>
            <rFont val="Tahoma"/>
            <family val="2"/>
          </rPr>
          <t xml:space="preserve">
Enkel bij een nieuwe omgevingsvergunning verplicht.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Van Ocken</author>
  </authors>
  <commentList>
    <comment ref="B157" authorId="0" shapeId="0" xr:uid="{00000000-0006-0000-0600-000001000000}">
      <text>
        <r>
          <rPr>
            <b/>
            <sz val="9"/>
            <color indexed="81"/>
            <rFont val="Tahoma"/>
            <family val="2"/>
          </rPr>
          <t>Jan Van Ocken:</t>
        </r>
        <r>
          <rPr>
            <sz val="9"/>
            <color indexed="81"/>
            <rFont val="Tahoma"/>
            <family val="2"/>
          </rPr>
          <t xml:space="preserve">
Totaal lopende meters ventillatieroosters van het lokaal
</t>
        </r>
      </text>
    </comment>
    <comment ref="A159" authorId="0" shapeId="0" xr:uid="{00000000-0006-0000-0600-000002000000}">
      <text>
        <r>
          <rPr>
            <b/>
            <sz val="9"/>
            <color indexed="81"/>
            <rFont val="Tahoma"/>
            <family val="2"/>
          </rPr>
          <t>Jan Van Ocken:</t>
        </r>
        <r>
          <rPr>
            <sz val="9"/>
            <color indexed="81"/>
            <rFont val="Tahoma"/>
            <family val="2"/>
          </rPr>
          <t xml:space="preserve">
Ventillatiedebiet/lopende meter kan je aflezen op de technische fische van de raamfabrikant. EPB eigenschappen.
</t>
        </r>
      </text>
    </comment>
    <comment ref="A160" authorId="0" shapeId="0" xr:uid="{00000000-0006-0000-0600-000003000000}">
      <text>
        <r>
          <rPr>
            <b/>
            <sz val="9"/>
            <color indexed="81"/>
            <rFont val="Tahoma"/>
            <family val="2"/>
          </rPr>
          <t>Jan Van Ocken:</t>
        </r>
        <r>
          <rPr>
            <sz val="9"/>
            <color indexed="81"/>
            <rFont val="Tahoma"/>
            <family val="2"/>
          </rPr>
          <t xml:space="preserve">
De werkgever moet daarom de nodige technische of organisatorische maatregelen nemen opdat de CO2-concentratie in deze werklokalen onder een bepaalde grenswaarde blijft. Sinds juni 2019 is de maximale grenswaarde voor de CO2-concentratie verhoogd van 800 ppm naar 900 ppm. De werkgever kan ook kiezen voor een minimum ventilatiedebiet van 40 m³/u per aanwezige persoon.
Op twee voorwaarden kan een CO2-concentratie van 1200 ppm of een minimum ventilatiedebiet van 25 m³/u per aanwezige persoon worden toegestaan:
1. de werkgever kan op basis van de resultaten van de risicoanalyse aantonen dat de werknemers een gelijkwaardig of beter beschermingsniveau genieten wat de binnenluchtkwaliteit betreft, doordat verontreinigingsbronnen werden uitgeschakeld of aanzienlijk werden verminderd, bijvoorbeeld door het gebruik van emissiearme materialen;
2. de werkgever heeft hierover voorafgaand het advies gevraagd van de bevoegde preventie-adviseur en van het comité.
Bij niuewbouw: Het minimum ontwerpdebiet per persoon voor 'ruimte bestemd voor menselijke bezetting' is door de EPB-regelgeving op deze manier vastgelegd op 22 m³/h.persoon, de ondergrens van binnenluchtklasse IDA3 in de indirecte classificatie. Deze regelgeving is van toepassing op iedereen in het klaslokaal.
Uitzondering hierop zijn de toiletten. Indien het aantal toiletten en urinoirs gekend zijn, moet men een ventilatiedebiet hebben van minimum 25m³/h.wc . Als het aantal niet gekend is, dan wordt er gerekend met 15m³/h.m²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Van Ocken</author>
  </authors>
  <commentList>
    <comment ref="A11" authorId="0" shapeId="0" xr:uid="{00000000-0006-0000-0700-000001000000}">
      <text>
        <r>
          <rPr>
            <b/>
            <sz val="9"/>
            <color indexed="81"/>
            <rFont val="Tahoma"/>
            <family val="2"/>
          </rPr>
          <t>Jan Van Ocken:</t>
        </r>
        <r>
          <rPr>
            <sz val="9"/>
            <color indexed="81"/>
            <rFont val="Tahoma"/>
            <family val="2"/>
          </rPr>
          <t xml:space="preserve">
Zijn er organisatorische maatregelen (afspraken) over het binnenluchtkwaliteit van het lokaal?</t>
        </r>
      </text>
    </comment>
    <comment ref="A20" authorId="0" shapeId="0" xr:uid="{00000000-0006-0000-0700-000002000000}">
      <text>
        <r>
          <rPr>
            <b/>
            <sz val="9"/>
            <color indexed="81"/>
            <rFont val="Tahoma"/>
            <family val="2"/>
          </rPr>
          <t>Jan Van Ocken:</t>
        </r>
        <r>
          <rPr>
            <sz val="9"/>
            <color indexed="81"/>
            <rFont val="Tahoma"/>
            <family val="2"/>
          </rPr>
          <t xml:space="preserve">
Er zijn vier hoofdsystemen op het gebied van ventilatie. Volledig mechanische ventilatie (mechanische toe- en afvoer), natuurlijke toevoer met mechanische afvoer, mechanische toevoer met natuurlijke afvoer en volledig natuurlijke ventilatie (natuurlijke toe- en afvoer).
</t>
        </r>
        <r>
          <rPr>
            <u/>
            <sz val="9"/>
            <color indexed="81"/>
            <rFont val="Tahoma"/>
            <family val="2"/>
          </rPr>
          <t xml:space="preserve">1. Mechanisch ventilatiesysteem B </t>
        </r>
        <r>
          <rPr>
            <sz val="9"/>
            <color indexed="81"/>
            <rFont val="Tahoma"/>
            <family val="2"/>
          </rPr>
          <t xml:space="preserve">
</t>
        </r>
        <r>
          <rPr>
            <b/>
            <sz val="9"/>
            <color indexed="81"/>
            <rFont val="Tahoma"/>
            <family val="2"/>
          </rPr>
          <t>⇒ mechanische luchttoevoer &amp; natuurlijke luchtafvoer</t>
        </r>
        <r>
          <rPr>
            <sz val="9"/>
            <color indexed="81"/>
            <rFont val="Tahoma"/>
            <family val="2"/>
          </rPr>
          <t xml:space="preserve">
Ventilatiesysteem B is een voorbeeld van een deels mechanisch ventilatiesysteem. De lucht wordt mechanisch aangevoerd via ventilatoren. De afvoer van vervuilde lucht gebeurt natuurlijk, via (regelbare) afvoeropeningen die in een verticaal kanaal boven het dak uitmonden. Ventilatiesysteem B wordt amper toegepast in woningen.
</t>
        </r>
        <r>
          <rPr>
            <u/>
            <sz val="9"/>
            <color indexed="81"/>
            <rFont val="Tahoma"/>
            <family val="2"/>
          </rPr>
          <t>2. Mechanisch ventilatiesysteem C(+)</t>
        </r>
        <r>
          <rPr>
            <sz val="9"/>
            <color indexed="81"/>
            <rFont val="Tahoma"/>
            <family val="2"/>
          </rPr>
          <t xml:space="preserve">
</t>
        </r>
        <r>
          <rPr>
            <b/>
            <sz val="9"/>
            <color indexed="81"/>
            <rFont val="Tahoma"/>
            <family val="2"/>
          </rPr>
          <t>⇒ natuurlijke luchttoevoer &amp; mechanische luchtafvoer</t>
        </r>
        <r>
          <rPr>
            <sz val="9"/>
            <color indexed="81"/>
            <rFont val="Tahoma"/>
            <family val="2"/>
          </rPr>
          <t xml:space="preserve">
Met mechanische ventilatie wordt meestal ventilatiesysteem C bedoeld. Ook dat is deels mechanisch. De luchttoevoer gebeurt natuurlijk via (regelbare) toevoeropeningen in de ramen, muren of het dak. De luchtafvoer in de natte ruimtes verloopt mechanisch via een ventilator in de ventilatie-unit.
Ventilatiesysteem C+ heeft zelfregulerende roosters voor de luchtafvoer. We noemen dat systeem ook ‘vraaggestuurde ventilatie’. Het is voorzien van sensoren die allerlei metingen uitvoeren rond het CO2-gehalte, de vochtigheidsgraad, de temperatuur en beweging. Afhankelijk van de gemeten waarden voert het systeem de gepaste hoeveelheid lucht af. Door de afvoer van de lucht ontstaat onderdruk. De aanvoerroosters spelen daarop in en vullen de nodige hoeveelheid verse lucht aan.
</t>
        </r>
        <r>
          <rPr>
            <u/>
            <sz val="9"/>
            <color indexed="81"/>
            <rFont val="Tahoma"/>
            <family val="2"/>
          </rPr>
          <t>3. Mechanisch ventilatiesysteem D</t>
        </r>
        <r>
          <rPr>
            <sz val="9"/>
            <color indexed="81"/>
            <rFont val="Tahoma"/>
            <family val="2"/>
          </rPr>
          <t xml:space="preserve">
</t>
        </r>
        <r>
          <rPr>
            <b/>
            <sz val="9"/>
            <color indexed="81"/>
            <rFont val="Tahoma"/>
            <family val="2"/>
          </rPr>
          <t>⇒ mechanische luchttoevoer &amp; mechanische luchtafvoer</t>
        </r>
        <r>
          <rPr>
            <sz val="9"/>
            <color indexed="81"/>
            <rFont val="Tahoma"/>
            <family val="2"/>
          </rPr>
          <t xml:space="preserve">
Bij ventilatiesysteem D verloopt zowel de luchttoevoer als -afvoer mechanisch. Er wordt daarbij geen gebruik gemaakt van roosters in de muren of ramen, maar wel van ventielen. Afvoerventielen in natte ruimtes en toevoerventielen in droge ruimtes.
Bij dit systeem is er een dubbel netwerk van ventilatiekanalen nodig. Een kanalennet voor de toevoer van verse lucht en een kanalennet voor de afvoer van vervuilde lucht.
Het grote voordeel van ventilatiesysteem D is dat het volledig regelbaar is. De toegevoerde en afgevoerde lucht blijft steeds in balans. Vandaar dat dit systeem ook balansventilatie wordt genoemd.
Wat met de warmteterugwinning (wtw)?
Ventilatiesysteem D met wtw is voorzien van een ingebouwde warmtewisselaar. Het voordeel? De afgevoerde lucht geeft zijn warmte via de warmtewisselaar af aan de verse, maar koude aangevoerde lucht. De aangevoerde buitenlucht wordt dus voorverwarmd vóór het de woning ingestuurd wordt. Er is zo een minimum aan warmteverlies waardoor je heel wat energie kan besparen.
</t>
        </r>
      </text>
    </comment>
    <comment ref="B21" authorId="0" shapeId="0" xr:uid="{00000000-0006-0000-0700-000003000000}">
      <text>
        <r>
          <rPr>
            <b/>
            <sz val="9"/>
            <color indexed="81"/>
            <rFont val="Tahoma"/>
            <family val="2"/>
          </rPr>
          <t>Jan Van Ocken:</t>
        </r>
        <r>
          <rPr>
            <sz val="9"/>
            <color indexed="81"/>
            <rFont val="Tahoma"/>
            <family val="2"/>
          </rPr>
          <t xml:space="preserve">
Spuivoorzieningen (verluchting): Het principe van de spuivoorziening is dat in een gebouw ramen, luiken of deuren zo tegen elkaar open gezet kunnen worden dat er een flinke luchtstroming of -circulatie door de ruimte ontstaat. Soms kan het daarbij nodig zijn om naast de ramen, luiken of deuren in de gevel of het dak ook de binnendeuren tussen afzonderlijke ruimten open te zetten.</t>
        </r>
      </text>
    </comment>
    <comment ref="B24" authorId="0" shapeId="0" xr:uid="{00000000-0006-0000-0700-000004000000}">
      <text>
        <r>
          <rPr>
            <b/>
            <sz val="9"/>
            <color indexed="81"/>
            <rFont val="Tahoma"/>
            <family val="2"/>
          </rPr>
          <t>Jan Van Ocken:</t>
        </r>
        <r>
          <rPr>
            <sz val="9"/>
            <color indexed="81"/>
            <rFont val="Tahoma"/>
            <family val="2"/>
          </rPr>
          <t xml:space="preserve">
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t>
        </r>
      </text>
    </comment>
    <comment ref="A60" authorId="0" shapeId="0" xr:uid="{00000000-0006-0000-0700-000005000000}">
      <text>
        <r>
          <rPr>
            <b/>
            <sz val="9"/>
            <color indexed="81"/>
            <rFont val="Tahoma"/>
            <family val="2"/>
          </rPr>
          <t>Jan Van Ocken:</t>
        </r>
        <r>
          <rPr>
            <sz val="9"/>
            <color indexed="81"/>
            <rFont val="Tahoma"/>
            <family val="2"/>
          </rPr>
          <t xml:space="preserve">
Dwarsventilatie: Ventilatie waarbij verse lucht via de ene gevel toestroomt en binnenlucht via uitsluitend een of meer andere gevels, al dan niet via overstroomvoorzieningen, wordt afgevoerd.</t>
        </r>
      </text>
    </comment>
    <comment ref="D111" authorId="0" shapeId="0" xr:uid="{00000000-0006-0000-0700-000006000000}">
      <text>
        <r>
          <rPr>
            <b/>
            <sz val="9"/>
            <color indexed="81"/>
            <rFont val="Tahoma"/>
            <family val="2"/>
          </rPr>
          <t>Jan Van Ocken:</t>
        </r>
        <r>
          <rPr>
            <sz val="9"/>
            <color indexed="81"/>
            <rFont val="Tahoma"/>
            <family val="2"/>
          </rPr>
          <t xml:space="preserve">
Totaal lopende meters ventillatieroosters van het lokaal
</t>
        </r>
      </text>
    </comment>
    <comment ref="C113" authorId="0" shapeId="0" xr:uid="{00000000-0006-0000-0700-000007000000}">
      <text>
        <r>
          <rPr>
            <b/>
            <sz val="9"/>
            <color indexed="81"/>
            <rFont val="Tahoma"/>
            <family val="2"/>
          </rPr>
          <t>Jan Van Ocken:</t>
        </r>
        <r>
          <rPr>
            <sz val="9"/>
            <color indexed="81"/>
            <rFont val="Tahoma"/>
            <family val="2"/>
          </rPr>
          <t xml:space="preserve">
Ventillatiedebiet/lopende meter kan je aflezen op de technische fische van de raamfabrikant. 
</t>
        </r>
      </text>
    </comment>
    <comment ref="C114" authorId="0" shapeId="0" xr:uid="{00000000-0006-0000-0700-000008000000}">
      <text>
        <r>
          <rPr>
            <b/>
            <sz val="9"/>
            <color indexed="81"/>
            <rFont val="Tahoma"/>
            <family val="2"/>
          </rPr>
          <t>Jan Van Ocken:</t>
        </r>
        <r>
          <rPr>
            <sz val="9"/>
            <color indexed="81"/>
            <rFont val="Tahoma"/>
            <family val="2"/>
          </rPr>
          <t xml:space="preserve">
De werkgever moet daarom de nodige technische of organisatorische maatregelen nemen opdat de CO2-concentratie in deze werklokalen onder een bepaalde grenswaarde blijft. Sinds juni 2019 is de maximale grenswaarde voor de CO2-concentratie verhoogd van 800 ppm naar 900 ppm. De werkgever kan ook kiezen voor een minimum ventilatiedebiet van 40 m³/u per aanwezige persoon.
Op twee voorwaarden kan een CO2-concentratie van 1200 ppm of een minimum ventilatiedebiet van 25 m³/u per aanwezige persoon worden toegestaan:
1. de werkgever kan op basis van de resultaten van de risicoanalyse aantonen dat de werknemers een gelijkwaardig of beter beschermingsniveau genieten wat de binnenluchtkwaliteit betreft, doordat verontreinigingsbronnen werden uitgeschakeld of aanzienlijk werden verminderd, bijvoorbeeld door het gebruik van emissiearme materialen;
2. de werkgever heeft hierover voorafgaand het advies gevraagd van de bevoegde preventie-adviseur en van het comité.
Bij niuewbouw: Het minimum ontwerpdebiet per persoon voor 'ruimte bestemd voor menselijke bezetting' is door de EPB-regelgeving op deze manier vastgelegd op 22 m³/h.persoon, de ondergrens van binnenluchtklasse IDA3 in de indirecte classificatie. Deze regelgeving is van toepassing op iedereen in het klaslokaal.
Uitzondering hierop zijn de toiletten. Indien het aantal toiletten en urinoirs gekend zijn, moet men een ventilatiedebiet hebben van minimum 25m³/h.wc . Als het aantal niet gekend is, dan wordt er gerekend met 15m³/h.m² .
ivm de praktijkruimte, zie tabblad "info Ventilatieveelvoud" voor de te gebruiken ventilatiedebieten.</t>
        </r>
      </text>
    </comment>
    <comment ref="C143" authorId="0" shapeId="0" xr:uid="{00000000-0006-0000-0700-000009000000}">
      <text>
        <r>
          <rPr>
            <b/>
            <sz val="9"/>
            <color indexed="81"/>
            <rFont val="Tahoma"/>
            <family val="2"/>
          </rPr>
          <t>Jan Van Ocken:</t>
        </r>
        <r>
          <rPr>
            <sz val="9"/>
            <color indexed="81"/>
            <rFont val="Tahoma"/>
            <family val="2"/>
          </rPr>
          <t xml:space="preserve">
Enkel bij een nieuwe omgevingsvergunning verplicht.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Van Ocken</author>
  </authors>
  <commentList>
    <comment ref="A4" authorId="0" shapeId="0" xr:uid="{00000000-0006-0000-0800-000001000000}">
      <text>
        <r>
          <rPr>
            <b/>
            <sz val="9"/>
            <color indexed="81"/>
            <rFont val="Tahoma"/>
            <family val="2"/>
          </rPr>
          <t>Jan Van Ocken:</t>
        </r>
        <r>
          <rPr>
            <sz val="9"/>
            <color indexed="81"/>
            <rFont val="Tahoma"/>
            <family val="2"/>
          </rPr>
          <t xml:space="preserve">
Type lokaal: voorbeelden: lesllokaal basisonderwijs, bureel ondersteunend personsleden, werkplaats, refter, …. </t>
        </r>
      </text>
    </comment>
    <comment ref="B168" authorId="0" shapeId="0" xr:uid="{00000000-0006-0000-0800-000002000000}">
      <text>
        <r>
          <rPr>
            <b/>
            <sz val="9"/>
            <color indexed="81"/>
            <rFont val="Tahoma"/>
            <family val="2"/>
          </rPr>
          <t>Jan Van Ocken:</t>
        </r>
        <r>
          <rPr>
            <sz val="9"/>
            <color indexed="81"/>
            <rFont val="Tahoma"/>
            <family val="2"/>
          </rPr>
          <t xml:space="preserve">
Totaal lopende meters ventillatieroosters van het lokaal
</t>
        </r>
      </text>
    </comment>
    <comment ref="A170" authorId="0" shapeId="0" xr:uid="{00000000-0006-0000-0800-000003000000}">
      <text>
        <r>
          <rPr>
            <b/>
            <sz val="9"/>
            <color indexed="81"/>
            <rFont val="Tahoma"/>
            <family val="2"/>
          </rPr>
          <t>Jan Van Ocken:</t>
        </r>
        <r>
          <rPr>
            <sz val="9"/>
            <color indexed="81"/>
            <rFont val="Tahoma"/>
            <family val="2"/>
          </rPr>
          <t xml:space="preserve">
Ventillatiedebiet/lopende meter kan je aflezen op de technische fische van de raamfabrikant. EPB eigenschappen.
</t>
        </r>
      </text>
    </comment>
    <comment ref="A171" authorId="0" shapeId="0" xr:uid="{00000000-0006-0000-0800-000004000000}">
      <text>
        <r>
          <rPr>
            <b/>
            <sz val="9"/>
            <color indexed="81"/>
            <rFont val="Tahoma"/>
            <family val="2"/>
          </rPr>
          <t>Jan Van Ocken:</t>
        </r>
        <r>
          <rPr>
            <sz val="9"/>
            <color indexed="81"/>
            <rFont val="Tahoma"/>
            <family val="2"/>
          </rPr>
          <t xml:space="preserve">
De werkgever moet daarom de nodige technische of organisatorische maatregelen nemen opdat de CO2-concentratie in deze werklokalen onder een bepaalde grenswaarde blijft. Sinds juni 2019 is de maximale grenswaarde voor de CO2-concentratie verhoogd van 800 ppm naar 900 ppm. De werkgever kan ook kiezen voor een minimum ventilatiedebiet van 40 m³/u per aanwezige persoon.
Op twee voorwaarden kan een CO2-concentratie van 1200 ppm of een minimum ventilatiedebiet van 25 m³/u per aanwezige persoon worden toegestaan:
1. de werkgever kan op basis van de resultaten van de risicoanalyse aantonen dat de werknemers een gelijkwaardig of beter beschermingsniveau genieten wat de binnenluchtkwaliteit betreft, doordat verontreinigingsbronnen werden uitgeschakeld of aanzienlijk werden verminderd, bijvoorbeeld door het gebruik van emissiearme materialen;
2. de werkgever heeft hierover voorafgaand het advies gevraagd van de bevoegde preventie-adviseur en van het comité.
Bij niuewbouw: Het minimum ontwerpdebiet per persoon voor 'ruimte bestemd voor menselijke bezetting' is door de EPB-regelgeving op deze manier vastgelegd op 22 m³/h.persoon, de ondergrens van binnenluchtklasse IDA3 in de indirecte classificatie. Deze regelgeving is van toepassing op iedereen in het klaslokaal.
Uitzondering hierop zijn de toiletten. Indien het aantal toiletten en urinoirs gekend zijn, moet men een ventilatiedebiet hebben van minimum 25m³/h.wc . Als het aantal niet gekend is, dan wordt er gerekend met 15m³/h.m² .</t>
        </r>
      </text>
    </comment>
    <comment ref="A212" authorId="0" shapeId="0" xr:uid="{00000000-0006-0000-0800-000005000000}">
      <text>
        <r>
          <rPr>
            <b/>
            <sz val="9"/>
            <color indexed="81"/>
            <rFont val="Tahoma"/>
            <family val="2"/>
          </rPr>
          <t>Jan Van Ocken:</t>
        </r>
        <r>
          <rPr>
            <sz val="9"/>
            <color indexed="81"/>
            <rFont val="Tahoma"/>
            <family val="2"/>
          </rPr>
          <t xml:space="preserve">
Bij het plaatsbezoek aan de school kunnen extra bijkomende aandachtspunten vastgesteld worden. Bv losliggende tegels, los getrokken stopcontact, …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Van Ocken</author>
  </authors>
  <commentList>
    <comment ref="A11" authorId="0" shapeId="0" xr:uid="{00000000-0006-0000-0900-000001000000}">
      <text>
        <r>
          <rPr>
            <b/>
            <sz val="9"/>
            <color indexed="81"/>
            <rFont val="Tahoma"/>
            <family val="2"/>
          </rPr>
          <t>Jan Van Ocken:</t>
        </r>
        <r>
          <rPr>
            <sz val="9"/>
            <color indexed="81"/>
            <rFont val="Tahoma"/>
            <family val="2"/>
          </rPr>
          <t xml:space="preserve">
Zijn er organisatorische maatregelen (afspraken) over het binnenluchtkwaliteit van het lokaal?</t>
        </r>
      </text>
    </comment>
    <comment ref="A20" authorId="0" shapeId="0" xr:uid="{00000000-0006-0000-0900-000002000000}">
      <text>
        <r>
          <rPr>
            <b/>
            <sz val="9"/>
            <color indexed="81"/>
            <rFont val="Tahoma"/>
            <family val="2"/>
          </rPr>
          <t>Jan Van Ocken:</t>
        </r>
        <r>
          <rPr>
            <sz val="9"/>
            <color indexed="81"/>
            <rFont val="Tahoma"/>
            <family val="2"/>
          </rPr>
          <t xml:space="preserve">
Er zijn vier hoofdsystemen op het gebied van ventilatie. Volledig mechanische ventilatie (mechanische toe- en afvoer), natuurlijke toevoer met mechanische afvoer, mechanische toevoer met natuurlijke afvoer en volledig natuurlijke ventilatie (natuurlijke toe- en afvoer).
</t>
        </r>
        <r>
          <rPr>
            <u/>
            <sz val="9"/>
            <color indexed="81"/>
            <rFont val="Tahoma"/>
            <family val="2"/>
          </rPr>
          <t xml:space="preserve">1. Mechanisch ventilatiesysteem B </t>
        </r>
        <r>
          <rPr>
            <sz val="9"/>
            <color indexed="81"/>
            <rFont val="Tahoma"/>
            <family val="2"/>
          </rPr>
          <t xml:space="preserve">
</t>
        </r>
        <r>
          <rPr>
            <b/>
            <sz val="9"/>
            <color indexed="81"/>
            <rFont val="Tahoma"/>
            <family val="2"/>
          </rPr>
          <t>⇒ mechanische luchttoevoer &amp; natuurlijke luchtafvoer</t>
        </r>
        <r>
          <rPr>
            <sz val="9"/>
            <color indexed="81"/>
            <rFont val="Tahoma"/>
            <family val="2"/>
          </rPr>
          <t xml:space="preserve">
Ventilatiesysteem B is een voorbeeld van een deels mechanisch ventilatiesysteem. De lucht wordt mechanisch aangevoerd via ventilatoren. De afvoer van vervuilde lucht gebeurt natuurlijk, via (regelbare) afvoeropeningen die in een verticaal kanaal boven het dak uitmonden. Ventilatiesysteem B wordt amper toegepast in woningen.
</t>
        </r>
        <r>
          <rPr>
            <u/>
            <sz val="9"/>
            <color indexed="81"/>
            <rFont val="Tahoma"/>
            <family val="2"/>
          </rPr>
          <t>2. Mechanisch ventilatiesysteem C(+)</t>
        </r>
        <r>
          <rPr>
            <sz val="9"/>
            <color indexed="81"/>
            <rFont val="Tahoma"/>
            <family val="2"/>
          </rPr>
          <t xml:space="preserve">
</t>
        </r>
        <r>
          <rPr>
            <b/>
            <sz val="9"/>
            <color indexed="81"/>
            <rFont val="Tahoma"/>
            <family val="2"/>
          </rPr>
          <t>⇒ natuurlijke luchttoevoer &amp; mechanische luchtafvoer</t>
        </r>
        <r>
          <rPr>
            <sz val="9"/>
            <color indexed="81"/>
            <rFont val="Tahoma"/>
            <family val="2"/>
          </rPr>
          <t xml:space="preserve">
Met mechanische ventilatie wordt meestal ventilatiesysteem C bedoeld. Ook dat is deels mechanisch. De luchttoevoer gebeurt natuurlijk via (regelbare) toevoeropeningen in de ramen, muren of het dak. De luchtafvoer in de natte ruimtes verloopt mechanisch via een ventilator in de ventilatie-unit.
Ventilatiesysteem C+ heeft zelfregulerende roosters voor de luchtafvoer. We noemen dat systeem ook ‘vraaggestuurde ventilatie’. Het is voorzien van sensoren die allerlei metingen uitvoeren rond het CO2-gehalte, de vochtigheidsgraad, de temperatuur en beweging. Afhankelijk van de gemeten waarden voert het systeem de gepaste hoeveelheid lucht af. Door de afvoer van de lucht ontstaat onderdruk. De aanvoerroosters spelen daarop in en vullen de nodige hoeveelheid verse lucht aan.
</t>
        </r>
        <r>
          <rPr>
            <u/>
            <sz val="9"/>
            <color indexed="81"/>
            <rFont val="Tahoma"/>
            <family val="2"/>
          </rPr>
          <t>3. Mechanisch ventilatiesysteem D</t>
        </r>
        <r>
          <rPr>
            <sz val="9"/>
            <color indexed="81"/>
            <rFont val="Tahoma"/>
            <family val="2"/>
          </rPr>
          <t xml:space="preserve">
</t>
        </r>
        <r>
          <rPr>
            <b/>
            <sz val="9"/>
            <color indexed="81"/>
            <rFont val="Tahoma"/>
            <family val="2"/>
          </rPr>
          <t>⇒ mechanische luchttoevoer &amp; mechanische luchtafvoer</t>
        </r>
        <r>
          <rPr>
            <sz val="9"/>
            <color indexed="81"/>
            <rFont val="Tahoma"/>
            <family val="2"/>
          </rPr>
          <t xml:space="preserve">
Bij ventilatiesysteem D verloopt zowel de luchttoevoer als -afvoer mechanisch. Er wordt daarbij geen gebruik gemaakt van roosters in de muren of ramen, maar wel van ventielen. Afvoerventielen in natte ruimtes en toevoerventielen in droge ruimtes.
Bij dit systeem is er een dubbel netwerk van ventilatiekanalen nodig. Een kanalennet voor de toevoer van verse lucht en een kanalennet voor de afvoer van vervuilde lucht.
Het grote voordeel van ventilatiesysteem D is dat het volledig regelbaar is. De toegevoerde en afgevoerde lucht blijft steeds in balans. Vandaar dat dit systeem ook balansventilatie wordt genoemd.
Wat met de warmteterugwinning (wtw)?
Ventilatiesysteem D met wtw is voorzien van een ingebouwde warmtewisselaar. Het voordeel? De afgevoerde lucht geeft zijn warmte via de warmtewisselaar af aan de verse, maar koude aangevoerde lucht. De aangevoerde buitenlucht wordt dus voorverwarmd vóór het de woning ingestuurd wordt. Er is zo een minimum aan warmteverlies waardoor je heel wat energie kan besparen.
</t>
        </r>
      </text>
    </comment>
    <comment ref="B21" authorId="0" shapeId="0" xr:uid="{00000000-0006-0000-0900-000003000000}">
      <text>
        <r>
          <rPr>
            <b/>
            <sz val="9"/>
            <color indexed="81"/>
            <rFont val="Tahoma"/>
            <family val="2"/>
          </rPr>
          <t>Jan Van Ocken:</t>
        </r>
        <r>
          <rPr>
            <sz val="9"/>
            <color indexed="81"/>
            <rFont val="Tahoma"/>
            <family val="2"/>
          </rPr>
          <t xml:space="preserve">
Spuivoorzieningen (verluchting): Het principe van de spuivoorziening is dat in een gebouw ramen, luiken of deuren zo tegen elkaar open gezet kunnen worden dat er een flinke luchtstroming of -circulatie door de ruimte ontstaat. Soms kan het daarbij nodig zijn om naast de ramen, luiken of deuren in de gevel of het dak ook de binnendeuren tussen afzonderlijke ruimten open te zetten.</t>
        </r>
      </text>
    </comment>
    <comment ref="B24" authorId="0" shapeId="0" xr:uid="{00000000-0006-0000-0900-000004000000}">
      <text>
        <r>
          <rPr>
            <b/>
            <sz val="9"/>
            <color indexed="81"/>
            <rFont val="Tahoma"/>
            <family val="2"/>
          </rPr>
          <t>Jan Van Ocken:</t>
        </r>
        <r>
          <rPr>
            <sz val="9"/>
            <color indexed="81"/>
            <rFont val="Tahoma"/>
            <family val="2"/>
          </rPr>
          <t xml:space="preserve">
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t>
        </r>
      </text>
    </comment>
    <comment ref="A70" authorId="0" shapeId="0" xr:uid="{00000000-0006-0000-0900-000005000000}">
      <text>
        <r>
          <rPr>
            <b/>
            <sz val="9"/>
            <color indexed="81"/>
            <rFont val="Tahoma"/>
            <family val="2"/>
          </rPr>
          <t>Jan Van Ocken:</t>
        </r>
        <r>
          <rPr>
            <sz val="9"/>
            <color indexed="81"/>
            <rFont val="Tahoma"/>
            <family val="2"/>
          </rPr>
          <t xml:space="preserve">
Dwarsventilatie: Ventilatie waarbij verse lucht via de ene gevel toestroomt en binnenlucht via uitsluitend een of meer andere gevels, al dan niet via overstroomvoorzieningen, wordt afgevoerd.</t>
        </r>
      </text>
    </comment>
    <comment ref="E113" authorId="0" shapeId="0" xr:uid="{00000000-0006-0000-0900-000006000000}">
      <text>
        <r>
          <rPr>
            <b/>
            <sz val="9"/>
            <color indexed="81"/>
            <rFont val="Tahoma"/>
            <family val="2"/>
          </rPr>
          <t>Jan Van Ocken:</t>
        </r>
        <r>
          <rPr>
            <sz val="9"/>
            <color indexed="81"/>
            <rFont val="Tahoma"/>
            <family val="2"/>
          </rPr>
          <t xml:space="preserve">
Totaal lopende meters ventillatieroosters van het lokaal
</t>
        </r>
      </text>
    </comment>
    <comment ref="D115" authorId="0" shapeId="0" xr:uid="{00000000-0006-0000-0900-000007000000}">
      <text>
        <r>
          <rPr>
            <b/>
            <sz val="9"/>
            <color indexed="81"/>
            <rFont val="Tahoma"/>
            <family val="2"/>
          </rPr>
          <t>Jan Van Ocken:</t>
        </r>
        <r>
          <rPr>
            <sz val="9"/>
            <color indexed="81"/>
            <rFont val="Tahoma"/>
            <family val="2"/>
          </rPr>
          <t xml:space="preserve">
Ventillatiedebiet/lopende meter kan je aflezen op de technische fische van de raamfabrikant. 
</t>
        </r>
      </text>
    </comment>
    <comment ref="D116" authorId="0" shapeId="0" xr:uid="{00000000-0006-0000-0900-000008000000}">
      <text>
        <r>
          <rPr>
            <b/>
            <sz val="9"/>
            <color indexed="81"/>
            <rFont val="Tahoma"/>
            <family val="2"/>
          </rPr>
          <t>Jan Van Ocken:</t>
        </r>
        <r>
          <rPr>
            <sz val="9"/>
            <color indexed="81"/>
            <rFont val="Tahoma"/>
            <family val="2"/>
          </rPr>
          <t xml:space="preserve">
De werkgever moet daarom de nodige technische of organisatorische maatregelen nemen opdat de CO2-concentratie in deze werklokalen onder een bepaalde grenswaarde blijft. Sinds juni 2019 is de maximale grenswaarde voor de CO2-concentratie verhoogd van 800 ppm naar 900 ppm. De werkgever kan ook kiezen voor een minimum ventilatiedebiet van 40 m³/u per aanwezige persoon.
Op twee voorwaarden kan een CO2-concentratie van 1200 ppm of een minimum ventilatiedebiet van 25 m³/u per aanwezige persoon worden toegestaan:
1. de werkgever kan op basis van de resultaten van de risicoanalyse aantonen dat de werknemers een gelijkwaardig of beter beschermingsniveau genieten wat de binnenluchtkwaliteit betreft, doordat verontreinigingsbronnen werden uitgeschakeld of aanzienlijk werden verminderd, bijvoorbeeld door het gebruik van emissiearme materialen;
2. de werkgever heeft hierover voorafgaand het advies gevraagd van de bevoegde preventie-adviseur en van het comité.
Bij niuewbouw: Het minimum ontwerpdebiet per persoon voor 'ruimte bestemd voor menselijke bezetting' is door de EPB-regelgeving op deze manier vastgelegd op 22 m³/h.persoon, de ondergrens van binnenluchtklasse IDA3 in de indirecte classificatie. Deze regelgeving is van toepassing op iedereen in het klaslokaal.
Uitzondering hierop zijn de toiletten. Indien het aantal toiletten en urinoirs gekend zijn, moet men een ventilatiedebiet hebben van minimum 25m³/h.wc . Als het aantal niet gekend is, dan wordt er gerekend met 15m³/h.m² .
ivm de praktijkruimte, zie tabblad "info Ventilatieveelvoud" voor de te gebruiken ventilatiedebieten.</t>
        </r>
      </text>
    </comment>
    <comment ref="B147" authorId="0" shapeId="0" xr:uid="{00000000-0006-0000-0900-000009000000}">
      <text>
        <r>
          <rPr>
            <b/>
            <sz val="9"/>
            <color indexed="81"/>
            <rFont val="Tahoma"/>
            <family val="2"/>
          </rPr>
          <t>Jan Van Ocken:</t>
        </r>
        <r>
          <rPr>
            <sz val="9"/>
            <color indexed="81"/>
            <rFont val="Tahoma"/>
            <family val="2"/>
          </rPr>
          <t xml:space="preserve">
Enkel bij een nieuwe omgevingsvergunning verplicht.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Van Ocken</author>
  </authors>
  <commentList>
    <comment ref="A4" authorId="0" shapeId="0" xr:uid="{00000000-0006-0000-0A00-000001000000}">
      <text>
        <r>
          <rPr>
            <b/>
            <sz val="9"/>
            <color indexed="81"/>
            <rFont val="Tahoma"/>
            <family val="2"/>
          </rPr>
          <t>Jan Van Ocken:</t>
        </r>
        <r>
          <rPr>
            <sz val="9"/>
            <color indexed="81"/>
            <rFont val="Tahoma"/>
            <family val="2"/>
          </rPr>
          <t xml:space="preserve">
Type lokaal: voorbeelden: lesllokaal basisonderwijs, bureel ondersteunend personsleden, werkplaats, refter, …. </t>
        </r>
      </text>
    </comment>
    <comment ref="B168" authorId="0" shapeId="0" xr:uid="{00000000-0006-0000-0A00-000002000000}">
      <text>
        <r>
          <rPr>
            <b/>
            <sz val="9"/>
            <color indexed="81"/>
            <rFont val="Tahoma"/>
            <family val="2"/>
          </rPr>
          <t>Jan Van Ocken:</t>
        </r>
        <r>
          <rPr>
            <sz val="9"/>
            <color indexed="81"/>
            <rFont val="Tahoma"/>
            <family val="2"/>
          </rPr>
          <t xml:space="preserve">
Totaal lopende meters ventillatieroosters van het lokaal
</t>
        </r>
      </text>
    </comment>
    <comment ref="A170" authorId="0" shapeId="0" xr:uid="{00000000-0006-0000-0A00-000003000000}">
      <text>
        <r>
          <rPr>
            <b/>
            <sz val="9"/>
            <color indexed="81"/>
            <rFont val="Tahoma"/>
            <family val="2"/>
          </rPr>
          <t>Jan Van Ocken:</t>
        </r>
        <r>
          <rPr>
            <sz val="9"/>
            <color indexed="81"/>
            <rFont val="Tahoma"/>
            <family val="2"/>
          </rPr>
          <t xml:space="preserve">
Ventillatiedebiet/lopende meter kan je aflezen op de technische fische van de raamfabrikant. EPB eigenschappen.
</t>
        </r>
      </text>
    </comment>
    <comment ref="A171" authorId="0" shapeId="0" xr:uid="{00000000-0006-0000-0A00-000004000000}">
      <text>
        <r>
          <rPr>
            <b/>
            <sz val="9"/>
            <color indexed="81"/>
            <rFont val="Tahoma"/>
            <family val="2"/>
          </rPr>
          <t>Jan Van Ocken:</t>
        </r>
        <r>
          <rPr>
            <sz val="9"/>
            <color indexed="81"/>
            <rFont val="Tahoma"/>
            <family val="2"/>
          </rPr>
          <t xml:space="preserve">
De werkgever moet daarom de nodige technische of organisatorische maatregelen nemen opdat de CO2-concentratie in deze werklokalen onder een bepaalde grenswaarde blijft. Sinds juni 2019 is de maximale grenswaarde voor de CO2-concentratie verhoogd van 800 ppm naar 900 ppm. De werkgever kan ook kiezen voor een minimum ventilatiedebiet van 40 m³/u per aanwezige persoon.
Op twee voorwaarden kan een CO2-concentratie van 1200 ppm of een minimum ventilatiedebiet van 25 m³/u per aanwezige persoon worden toegestaan:
1. de werkgever kan op basis van de resultaten van de risicoanalyse aantonen dat de werknemers een gelijkwaardig of beter beschermingsniveau genieten wat de binnenluchtkwaliteit betreft, doordat verontreinigingsbronnen werden uitgeschakeld of aanzienlijk werden verminderd, bijvoorbeeld door het gebruik van emissiearme materialen;
2. de werkgever heeft hierover voorafgaand het advies gevraagd van de bevoegde preventie-adviseur en van het comité.
Bij niuewbouw: Het minimum ontwerpdebiet per persoon voor 'ruimte bestemd voor menselijke bezetting' is door de EPB-regelgeving op deze manier vastgelegd op 22 m³/h.persoon, de ondergrens van binnenluchtklasse IDA3 in de indirecte classificatie. Deze regelgeving is van toepassing op iedereen in het klaslokaal.
Uitzondering hierop zijn de toiletten. Indien het aantal toiletten en urinoirs gekend zijn, moet men een ventilatiedebiet hebben van minimum 25m³/h.wc . Als het aantal niet gekend is, dan wordt er gerekend met 15m³/h.m² .</t>
        </r>
      </text>
    </comment>
    <comment ref="A209" authorId="0" shapeId="0" xr:uid="{00000000-0006-0000-0A00-000005000000}">
      <text>
        <r>
          <rPr>
            <b/>
            <sz val="9"/>
            <color indexed="81"/>
            <rFont val="Tahoma"/>
            <family val="2"/>
          </rPr>
          <t>Jan Van Ocken:</t>
        </r>
        <r>
          <rPr>
            <sz val="9"/>
            <color indexed="81"/>
            <rFont val="Tahoma"/>
            <family val="2"/>
          </rPr>
          <t xml:space="preserve">
Bij het plaatsbezoek aan de school kunnen extra bijkomende aandachtspunten vastgesteld worden. Bv losliggende tegels, los getrokken stopcontact,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Van Ocken</author>
  </authors>
  <commentList>
    <comment ref="A11" authorId="0" shapeId="0" xr:uid="{00000000-0006-0000-0B00-000001000000}">
      <text>
        <r>
          <rPr>
            <b/>
            <sz val="9"/>
            <color indexed="81"/>
            <rFont val="Tahoma"/>
            <family val="2"/>
          </rPr>
          <t>Jan Van Ocken:</t>
        </r>
        <r>
          <rPr>
            <sz val="9"/>
            <color indexed="81"/>
            <rFont val="Tahoma"/>
            <family val="2"/>
          </rPr>
          <t xml:space="preserve">
Zijn er organisatorische maatregelen (afspraken) over het binnenluchtkwaliteit van het lokaal?</t>
        </r>
      </text>
    </comment>
    <comment ref="A20" authorId="0" shapeId="0" xr:uid="{00000000-0006-0000-0B00-000002000000}">
      <text>
        <r>
          <rPr>
            <b/>
            <sz val="9"/>
            <color indexed="81"/>
            <rFont val="Tahoma"/>
            <family val="2"/>
          </rPr>
          <t>Jan Van Ocken:</t>
        </r>
        <r>
          <rPr>
            <sz val="9"/>
            <color indexed="81"/>
            <rFont val="Tahoma"/>
            <family val="2"/>
          </rPr>
          <t xml:space="preserve">
Er zijn vier hoofdsystemen op het gebied van ventilatie. Volledig mechanische ventilatie (mechanische toe- en afvoer), natuurlijke toevoer met mechanische afvoer, mechanische toevoer met natuurlijke afvoer en volledig natuurlijke ventilatie (natuurlijke toe- en afvoer).
</t>
        </r>
        <r>
          <rPr>
            <u/>
            <sz val="9"/>
            <color indexed="81"/>
            <rFont val="Tahoma"/>
            <family val="2"/>
          </rPr>
          <t xml:space="preserve">1. Mechanisch ventilatiesysteem B </t>
        </r>
        <r>
          <rPr>
            <sz val="9"/>
            <color indexed="81"/>
            <rFont val="Tahoma"/>
            <family val="2"/>
          </rPr>
          <t xml:space="preserve">
</t>
        </r>
        <r>
          <rPr>
            <b/>
            <sz val="9"/>
            <color indexed="81"/>
            <rFont val="Tahoma"/>
            <family val="2"/>
          </rPr>
          <t>⇒ mechanische luchttoevoer &amp; natuurlijke luchtafvoer</t>
        </r>
        <r>
          <rPr>
            <sz val="9"/>
            <color indexed="81"/>
            <rFont val="Tahoma"/>
            <family val="2"/>
          </rPr>
          <t xml:space="preserve">
Ventilatiesysteem B is een voorbeeld van een deels mechanisch ventilatiesysteem. De lucht wordt mechanisch aangevoerd via ventilatoren. De afvoer van vervuilde lucht gebeurt natuurlijk, via (regelbare) afvoeropeningen die in een verticaal kanaal boven het dak uitmonden. Ventilatiesysteem B wordt amper toegepast in woningen.
</t>
        </r>
        <r>
          <rPr>
            <u/>
            <sz val="9"/>
            <color indexed="81"/>
            <rFont val="Tahoma"/>
            <family val="2"/>
          </rPr>
          <t>2. Mechanisch ventilatiesysteem C(+)</t>
        </r>
        <r>
          <rPr>
            <sz val="9"/>
            <color indexed="81"/>
            <rFont val="Tahoma"/>
            <family val="2"/>
          </rPr>
          <t xml:space="preserve">
</t>
        </r>
        <r>
          <rPr>
            <b/>
            <sz val="9"/>
            <color indexed="81"/>
            <rFont val="Tahoma"/>
            <family val="2"/>
          </rPr>
          <t>⇒ natuurlijke luchttoevoer &amp; mechanische luchtafvoer</t>
        </r>
        <r>
          <rPr>
            <sz val="9"/>
            <color indexed="81"/>
            <rFont val="Tahoma"/>
            <family val="2"/>
          </rPr>
          <t xml:space="preserve">
Met mechanische ventilatie wordt meestal ventilatiesysteem C bedoeld. Ook dat is deels mechanisch. De luchttoevoer gebeurt natuurlijk via (regelbare) toevoeropeningen in de ramen, muren of het dak. De luchtafvoer in de natte ruimtes verloopt mechanisch via een ventilator in de ventilatie-unit.
Ventilatiesysteem C+ heeft zelfregulerende roosters voor de luchtafvoer. We noemen dat systeem ook ‘vraaggestuurde ventilatie’. Het is voorzien van sensoren die allerlei metingen uitvoeren rond het CO2-gehalte, de vochtigheidsgraad, de temperatuur en beweging. Afhankelijk van de gemeten waarden voert het systeem de gepaste hoeveelheid lucht af. Door de afvoer van de lucht ontstaat onderdruk. De aanvoerroosters spelen daarop in en vullen de nodige hoeveelheid verse lucht aan.
</t>
        </r>
        <r>
          <rPr>
            <u/>
            <sz val="9"/>
            <color indexed="81"/>
            <rFont val="Tahoma"/>
            <family val="2"/>
          </rPr>
          <t>3. Mechanisch ventilatiesysteem D</t>
        </r>
        <r>
          <rPr>
            <sz val="9"/>
            <color indexed="81"/>
            <rFont val="Tahoma"/>
            <family val="2"/>
          </rPr>
          <t xml:space="preserve">
</t>
        </r>
        <r>
          <rPr>
            <b/>
            <sz val="9"/>
            <color indexed="81"/>
            <rFont val="Tahoma"/>
            <family val="2"/>
          </rPr>
          <t>⇒ mechanische luchttoevoer &amp; mechanische luchtafvoer</t>
        </r>
        <r>
          <rPr>
            <sz val="9"/>
            <color indexed="81"/>
            <rFont val="Tahoma"/>
            <family val="2"/>
          </rPr>
          <t xml:space="preserve">
Bij ventilatiesysteem D verloopt zowel de luchttoevoer als -afvoer mechanisch. Er wordt daarbij geen gebruik gemaakt van roosters in de muren of ramen, maar wel van ventielen. Afvoerventielen in natte ruimtes en toevoerventielen in droge ruimtes.
Bij dit systeem is er een dubbel netwerk van ventilatiekanalen nodig. Een kanalennet voor de toevoer van verse lucht en een kanalennet voor de afvoer van vervuilde lucht.
Het grote voordeel van ventilatiesysteem D is dat het volledig regelbaar is. De toegevoerde en afgevoerde lucht blijft steeds in balans. Vandaar dat dit systeem ook balansventilatie wordt genoemd.
Wat met de warmteterugwinning (wtw)?
Ventilatiesysteem D met wtw is voorzien van een ingebouwde warmtewisselaar. Het voordeel? De afgevoerde lucht geeft zijn warmte via de warmtewisselaar af aan de verse, maar koude aangevoerde lucht. De aangevoerde buitenlucht wordt dus voorverwarmd vóór het de woning ingestuurd wordt. Er is zo een minimum aan warmteverlies waardoor je heel wat energie kan besparen.
</t>
        </r>
      </text>
    </comment>
    <comment ref="B21" authorId="0" shapeId="0" xr:uid="{00000000-0006-0000-0B00-000003000000}">
      <text>
        <r>
          <rPr>
            <b/>
            <sz val="9"/>
            <color indexed="81"/>
            <rFont val="Tahoma"/>
            <family val="2"/>
          </rPr>
          <t>Jan Van Ocken:</t>
        </r>
        <r>
          <rPr>
            <sz val="9"/>
            <color indexed="81"/>
            <rFont val="Tahoma"/>
            <family val="2"/>
          </rPr>
          <t xml:space="preserve">
Spuivoorzieningen (verluchting): Het principe van de spuivoorziening is dat in een gebouw ramen, luiken of deuren zo tegen elkaar open gezet kunnen worden dat er een flinke luchtstroming of -circulatie door de ruimte ontstaat. Soms kan het daarbij nodig zijn om naast de ramen, luiken of deuren in de gevel of het dak ook de binnendeuren tussen afzonderlijke ruimten open te zetten.</t>
        </r>
      </text>
    </comment>
    <comment ref="B24" authorId="0" shapeId="0" xr:uid="{00000000-0006-0000-0B00-000004000000}">
      <text>
        <r>
          <rPr>
            <b/>
            <sz val="9"/>
            <color indexed="81"/>
            <rFont val="Tahoma"/>
            <family val="2"/>
          </rPr>
          <t>Jan Van Ocken:</t>
        </r>
        <r>
          <rPr>
            <sz val="9"/>
            <color indexed="81"/>
            <rFont val="Tahoma"/>
            <family val="2"/>
          </rPr>
          <t xml:space="preserve">
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t>
        </r>
      </text>
    </comment>
    <comment ref="A60" authorId="0" shapeId="0" xr:uid="{00000000-0006-0000-0B00-000005000000}">
      <text>
        <r>
          <rPr>
            <b/>
            <sz val="9"/>
            <color indexed="81"/>
            <rFont val="Tahoma"/>
            <family val="2"/>
          </rPr>
          <t>Jan Van Ocken:</t>
        </r>
        <r>
          <rPr>
            <sz val="9"/>
            <color indexed="81"/>
            <rFont val="Tahoma"/>
            <family val="2"/>
          </rPr>
          <t xml:space="preserve">
Dwarsventilatie: Ventilatie waarbij verse lucht via de ene gevel toestroomt en binnenlucht via uitsluitend een of meer andere gevels, al dan niet via overstroomvoorzieningen, wordt afgevoerd.</t>
        </r>
      </text>
    </comment>
    <comment ref="D111" authorId="0" shapeId="0" xr:uid="{00000000-0006-0000-0B00-000006000000}">
      <text>
        <r>
          <rPr>
            <b/>
            <sz val="9"/>
            <color indexed="81"/>
            <rFont val="Tahoma"/>
            <family val="2"/>
          </rPr>
          <t>Jan Van Ocken:</t>
        </r>
        <r>
          <rPr>
            <sz val="9"/>
            <color indexed="81"/>
            <rFont val="Tahoma"/>
            <family val="2"/>
          </rPr>
          <t xml:space="preserve">
Totaal lopende meters ventillatieroosters van het lokaal
</t>
        </r>
      </text>
    </comment>
    <comment ref="C113" authorId="0" shapeId="0" xr:uid="{00000000-0006-0000-0B00-000007000000}">
      <text>
        <r>
          <rPr>
            <b/>
            <sz val="9"/>
            <color indexed="81"/>
            <rFont val="Tahoma"/>
            <family val="2"/>
          </rPr>
          <t>Jan Van Ocken:</t>
        </r>
        <r>
          <rPr>
            <sz val="9"/>
            <color indexed="81"/>
            <rFont val="Tahoma"/>
            <family val="2"/>
          </rPr>
          <t xml:space="preserve">
Ventillatiedebiet/lopende meter kan je aflezen op de technische fische van de raamfabrikant. 
</t>
        </r>
      </text>
    </comment>
    <comment ref="C114" authorId="0" shapeId="0" xr:uid="{00000000-0006-0000-0B00-000008000000}">
      <text>
        <r>
          <rPr>
            <b/>
            <sz val="9"/>
            <color indexed="81"/>
            <rFont val="Tahoma"/>
            <family val="2"/>
          </rPr>
          <t>Jan Van Ocken:</t>
        </r>
        <r>
          <rPr>
            <sz val="9"/>
            <color indexed="81"/>
            <rFont val="Tahoma"/>
            <family val="2"/>
          </rPr>
          <t xml:space="preserve">
De werkgever moet daarom de nodige technische of organisatorische maatregelen nemen opdat de CO2-concentratie in deze werklokalen onder een bepaalde grenswaarde blijft. Sinds juni 2019 is de maximale grenswaarde voor de CO2-concentratie verhoogd van 800 ppm naar 900 ppm. De werkgever kan ook kiezen voor een minimum ventilatiedebiet van 40 m³/u per aanwezige persoon.
Op twee voorwaarden kan een CO2-concentratie van 1200 ppm of een minimum ventilatiedebiet van 25 m³/u per aanwezige persoon worden toegestaan:
1. de werkgever kan op basis van de resultaten van de risicoanalyse aantonen dat de werknemers een gelijkwaardig of beter beschermingsniveau genieten wat de binnenluchtkwaliteit betreft, doordat verontreinigingsbronnen werden uitgeschakeld of aanzienlijk werden verminderd, bijvoorbeeld door het gebruik van emissiearme materialen;
2. de werkgever heeft hierover voorafgaand het advies gevraagd van de bevoegde preventie-adviseur en van het comité.
Bij niuewbouw: Het minimum ontwerpdebiet per persoon voor 'ruimte bestemd voor menselijke bezetting' is door de EPB-regelgeving op deze manier vastgelegd op 22 m³/h.persoon, de ondergrens van binnenluchtklasse IDA3 in de indirecte classificatie. Deze regelgeving is van toepassing op iedereen in het klaslokaal.
Uitzondering hierop zijn de toiletten. Indien het aantal toiletten en urinoirs gekend zijn, moet men een ventilatiedebiet hebben van minimum 25m³/h.wc . Als het aantal niet gekend is, dan wordt er gerekend met 15m³/h.m² .
ivm de praktijkruimte, zie tabblad "info Ventilatieveelvoud" voor de te gebruiken ventilatiedebieten.</t>
        </r>
      </text>
    </comment>
    <comment ref="C143" authorId="0" shapeId="0" xr:uid="{00000000-0006-0000-0B00-000009000000}">
      <text>
        <r>
          <rPr>
            <b/>
            <sz val="9"/>
            <color indexed="81"/>
            <rFont val="Tahoma"/>
            <family val="2"/>
          </rPr>
          <t>Jan Van Ocken:</t>
        </r>
        <r>
          <rPr>
            <sz val="9"/>
            <color indexed="81"/>
            <rFont val="Tahoma"/>
            <family val="2"/>
          </rPr>
          <t xml:space="preserve">
Enkel bij een nieuwe omgevingsvergunning verplicht.</t>
        </r>
      </text>
    </comment>
  </commentList>
</comments>
</file>

<file path=xl/sharedStrings.xml><?xml version="1.0" encoding="utf-8"?>
<sst xmlns="http://schemas.openxmlformats.org/spreadsheetml/2006/main" count="1859" uniqueCount="677">
  <si>
    <t>School:</t>
  </si>
  <si>
    <t>WONINGEN</t>
  </si>
  <si>
    <t xml:space="preserve">BEDRIJVEN EN INRICHTINGEN </t>
  </si>
  <si>
    <t>THEATERS EN NEVENRUIMTEN</t>
  </si>
  <si>
    <t>RICHTLIJNEN TABEL VENTILATIEVOUD</t>
  </si>
  <si>
    <t>Omschrijving</t>
  </si>
  <si>
    <t>Minimaal</t>
  </si>
  <si>
    <t>Maximaal</t>
  </si>
  <si>
    <t>Woonkamer</t>
  </si>
  <si>
    <t>Aula's</t>
  </si>
  <si>
    <t>Theater</t>
  </si>
  <si>
    <t>Slaapkamers</t>
  </si>
  <si>
    <t>Werkplaatsen</t>
  </si>
  <si>
    <t>Schouwburg</t>
  </si>
  <si>
    <t>Kelderruimten</t>
  </si>
  <si>
    <t>Wasserijen</t>
  </si>
  <si>
    <t>Concertzaal</t>
  </si>
  <si>
    <t>Hobbyruimten</t>
  </si>
  <si>
    <t>Verfspuiterijen</t>
  </si>
  <si>
    <t>Foyer</t>
  </si>
  <si>
    <t>Andere kamers</t>
  </si>
  <si>
    <t>Ververijen</t>
  </si>
  <si>
    <t>Restaurant</t>
  </si>
  <si>
    <t>Keuken</t>
  </si>
  <si>
    <t>Garages</t>
  </si>
  <si>
    <t>Cafe's</t>
  </si>
  <si>
    <t>Bijkeukens</t>
  </si>
  <si>
    <t>Gieterijen</t>
  </si>
  <si>
    <t>Kleedruimten</t>
  </si>
  <si>
    <t>Bad- en wasruimte</t>
  </si>
  <si>
    <t>Laboratoria</t>
  </si>
  <si>
    <t>Trappenhuis</t>
  </si>
  <si>
    <t>Machinekamers</t>
  </si>
  <si>
    <t>Hal</t>
  </si>
  <si>
    <t>Bakkerijen</t>
  </si>
  <si>
    <t>PARKEERGARAGES</t>
  </si>
  <si>
    <t>Gang</t>
  </si>
  <si>
    <t>Zwembaden</t>
  </si>
  <si>
    <t>Toilet</t>
  </si>
  <si>
    <t>Kantoren</t>
  </si>
  <si>
    <t>Zolder</t>
  </si>
  <si>
    <t>Vergaderruimten</t>
  </si>
  <si>
    <t>Bouwbesluit</t>
  </si>
  <si>
    <t>-</t>
  </si>
  <si>
    <t>Bergruimte</t>
  </si>
  <si>
    <t>Kantines</t>
  </si>
  <si>
    <t>Brandventilatie</t>
  </si>
  <si>
    <t>Toiletten</t>
  </si>
  <si>
    <r>
      <t>Bouwbesluit 3 l/s per m</t>
    </r>
    <r>
      <rPr>
        <sz val="8"/>
        <rFont val="Arial"/>
        <family val="2"/>
      </rPr>
      <t>²</t>
    </r>
    <r>
      <rPr>
        <sz val="8"/>
        <rFont val="Arial"/>
        <family val="2"/>
      </rPr>
      <t xml:space="preserve"> vloeroppervlak</t>
    </r>
  </si>
  <si>
    <t>BEDRIJFSKEUKENS</t>
  </si>
  <si>
    <t>Musea 35 m³ p.pers.</t>
  </si>
  <si>
    <t>Onder de 20 parkeerplaatsen bouwbesluit</t>
  </si>
  <si>
    <t>Archief</t>
  </si>
  <si>
    <t>Boven de 20 parkeerplaatsen NEN 2443</t>
  </si>
  <si>
    <t>Garderobes</t>
  </si>
  <si>
    <t>Spoelkeuken</t>
  </si>
  <si>
    <t>Gastenverblijven</t>
  </si>
  <si>
    <t>VENTILATIE DOOR TABAK ROOK</t>
  </si>
  <si>
    <t>Uitgiftegebied</t>
  </si>
  <si>
    <t>Sporthallen</t>
  </si>
  <si>
    <t>Automatenwand</t>
  </si>
  <si>
    <t>Grote doucheruimten</t>
  </si>
  <si>
    <t>Warme keuken</t>
  </si>
  <si>
    <t>Clubhuizen</t>
  </si>
  <si>
    <t>Rookruimte</t>
  </si>
  <si>
    <t>Koude keuken</t>
  </si>
  <si>
    <t>Kerkruimten</t>
  </si>
  <si>
    <r>
      <t>Afzuiging rookruimte 15 m³/h per m</t>
    </r>
    <r>
      <rPr>
        <sz val="8"/>
        <rFont val="Arial"/>
        <family val="2"/>
      </rPr>
      <t>² vl.opp.</t>
    </r>
  </si>
  <si>
    <t>Portioneerruimte</t>
  </si>
  <si>
    <t>Warenhuizen</t>
  </si>
  <si>
    <t>Showroom</t>
  </si>
  <si>
    <t>AFZUIGING</t>
  </si>
  <si>
    <t>LUCHTTOEVOER</t>
  </si>
  <si>
    <t>Schoollokalen</t>
  </si>
  <si>
    <t>Eetzalen</t>
  </si>
  <si>
    <t>Ontvangst hotel</t>
  </si>
  <si>
    <t>Afvalruimte</t>
  </si>
  <si>
    <t>Montagehal</t>
  </si>
  <si>
    <t xml:space="preserve"> ROOKGEBIED</t>
  </si>
  <si>
    <t xml:space="preserve">      ROOKVRIJE ZONE</t>
  </si>
  <si>
    <t>AGF - magazijn</t>
  </si>
  <si>
    <t>Magazijn</t>
  </si>
  <si>
    <t>Magazijn overig</t>
  </si>
  <si>
    <t>Bioscoop</t>
  </si>
  <si>
    <t>Goederenontvangst</t>
  </si>
  <si>
    <t>Winkels</t>
  </si>
  <si>
    <t>Verkoopruimten</t>
  </si>
  <si>
    <t>SPECIALE APPARATUUR</t>
  </si>
  <si>
    <t>Bars</t>
  </si>
  <si>
    <t>Spreekkamers</t>
  </si>
  <si>
    <t>BOUWKUNDIG GESCHEIDEN ROOKRUIMTE</t>
  </si>
  <si>
    <t>Zuurkast gesloten</t>
  </si>
  <si>
    <t>Doucheruimten</t>
  </si>
  <si>
    <t>DIVERSE RUIMTEN</t>
  </si>
  <si>
    <t>Zuurkast open</t>
  </si>
  <si>
    <t>Stofarme ruimten</t>
  </si>
  <si>
    <t>Kleedruimte zwemb.</t>
  </si>
  <si>
    <t>Veiligheidsk. brandbare gassen</t>
  </si>
  <si>
    <t>Kluizen</t>
  </si>
  <si>
    <t>Kruipruimte</t>
  </si>
  <si>
    <t>Veiligheidskast giftige gassen</t>
  </si>
  <si>
    <t>Beitserijen</t>
  </si>
  <si>
    <t>Schuur</t>
  </si>
  <si>
    <t>Veiligheidskast overige gassen</t>
  </si>
  <si>
    <t>Galvanische werkpl.</t>
  </si>
  <si>
    <t>Spouwmuur</t>
  </si>
  <si>
    <r>
      <t xml:space="preserve">Smeerkuilen </t>
    </r>
    <r>
      <rPr>
        <sz val="8"/>
        <rFont val="Arial"/>
        <family val="2"/>
      </rPr>
      <t>60 m</t>
    </r>
    <r>
      <rPr>
        <sz val="8"/>
        <rFont val="Arial"/>
        <family val="2"/>
      </rPr>
      <t>³</t>
    </r>
    <r>
      <rPr>
        <sz val="8"/>
        <rFont val="Arial"/>
        <family val="2"/>
      </rPr>
      <t>/h per m² oppervlak</t>
    </r>
  </si>
  <si>
    <t>Bibliotheek</t>
  </si>
  <si>
    <t>Meterkast</t>
  </si>
  <si>
    <t>Laskappen in aanzuigoppervlak 0,5 m/s</t>
  </si>
  <si>
    <t>Computerruimte</t>
  </si>
  <si>
    <t>Serverruimte</t>
  </si>
  <si>
    <t>Wasemkap in aanzuigoppervlak 0,5 - 1 m/s</t>
  </si>
  <si>
    <t>Operatiekamer</t>
  </si>
  <si>
    <t>Nagelstudio</t>
  </si>
  <si>
    <t xml:space="preserve">Zuurkasten in de schuifarm 0,5 m/s </t>
  </si>
  <si>
    <t>Badruimten</t>
  </si>
  <si>
    <r>
      <t>Donkere kamer 9 m³/h per m</t>
    </r>
    <r>
      <rPr>
        <sz val="8"/>
        <rFont val="Arial"/>
        <family val="2"/>
      </rPr>
      <t>²</t>
    </r>
    <r>
      <rPr>
        <sz val="8"/>
        <rFont val="Arial"/>
        <family val="2"/>
      </rPr>
      <t xml:space="preserve"> vloer.opp.</t>
    </r>
  </si>
  <si>
    <t>Accuruimte qv = 0,055 x N x I  [ m³/h ]</t>
  </si>
  <si>
    <t>Douche zwembad</t>
  </si>
  <si>
    <r>
      <t>IJsvloerspeelruimte 9 m³/h per m</t>
    </r>
    <r>
      <rPr>
        <sz val="8"/>
        <rFont val="Arial"/>
        <family val="2"/>
      </rPr>
      <t>²</t>
    </r>
    <r>
      <rPr>
        <sz val="8"/>
        <rFont val="Arial"/>
        <family val="2"/>
      </rPr>
      <t xml:space="preserve"> vloer.opp.</t>
    </r>
  </si>
  <si>
    <t xml:space="preserve">        N = aantal accucellen  [ - ]</t>
  </si>
  <si>
    <t>Schilderswerkpl.</t>
  </si>
  <si>
    <r>
      <t>Liften 18 m³/h per m</t>
    </r>
    <r>
      <rPr>
        <sz val="8"/>
        <rFont val="Arial"/>
        <family val="2"/>
      </rPr>
      <t>²</t>
    </r>
    <r>
      <rPr>
        <sz val="8"/>
        <rFont val="Arial"/>
        <family val="2"/>
      </rPr>
      <t xml:space="preserve"> vloer.opp.</t>
    </r>
  </si>
  <si>
    <t xml:space="preserve">         I = laadstroom  [ A ]</t>
  </si>
  <si>
    <t>Supermarkten</t>
  </si>
  <si>
    <r>
      <t>Sport / Gymzaal 3,6 m³/h per m</t>
    </r>
    <r>
      <rPr>
        <sz val="8"/>
        <rFont val="Arial"/>
        <family val="2"/>
      </rPr>
      <t>²</t>
    </r>
    <r>
      <rPr>
        <sz val="8"/>
        <rFont val="Arial"/>
        <family val="2"/>
      </rPr>
      <t xml:space="preserve"> vloer.opp.</t>
    </r>
  </si>
  <si>
    <t xml:space="preserve"> </t>
  </si>
  <si>
    <t>Berekenen het ventilatievoud van een ruimte</t>
  </si>
  <si>
    <t>Met de onderstaande tabellen kunt u het ventilatievoud van diverse ruimten bepalen. Dit ventilatievoud geeft aan hoevaak per uur de hele inhoud van een ruimte ververst moet zijn.</t>
  </si>
  <si>
    <t>Woningen</t>
  </si>
  <si>
    <r>
      <t> </t>
    </r>
    <r>
      <rPr>
        <b/>
        <sz val="11"/>
        <color rgb="FFFFFFFF"/>
        <rFont val="Tahoma"/>
        <family val="2"/>
      </rPr>
      <t>Maximaal</t>
    </r>
  </si>
  <si>
    <t>Bad-, toilet- en wasruimten</t>
  </si>
  <si>
    <t>Trappenhuis, hal, gang</t>
  </si>
  <si>
    <t>Zolder en bergruimten</t>
  </si>
  <si>
    <t>Ventilatie door tabakrook</t>
  </si>
  <si>
    <t>Afzuiging rookruimte 15 m3/h per m2 vloeroppvl.</t>
  </si>
  <si>
    <t>Diverse ruimten</t>
  </si>
  <si>
    <t>Kruipruimten</t>
  </si>
  <si>
    <t>0.6</t>
  </si>
  <si>
    <t>1.2</t>
  </si>
  <si>
    <t>0.5</t>
  </si>
  <si>
    <t>0.1</t>
  </si>
  <si>
    <t>Afzuiging donkere kamer 9 m3/h per m2 vloeroppvl.</t>
  </si>
  <si>
    <t>Afzuiging ijsvloerspeelruimte 9 m3/h per m2 vloeroppvl.</t>
  </si>
  <si>
    <t>Afzuiging liften 18 m3/h per m2 vloeroppvl.</t>
  </si>
  <si>
    <t>Afzuiging sport/gymzaal kamer 3.6 m3/h per m2 vloeroppvl.</t>
  </si>
  <si>
    <t>Bedrijven en inrichtingen</t>
  </si>
  <si>
    <t>Garages en magazijn</t>
  </si>
  <si>
    <t>Toilet- en badruimten</t>
  </si>
  <si>
    <t>Musea (35 m3 p.pers)</t>
  </si>
  <si>
    <t>0.2</t>
  </si>
  <si>
    <t>Gastenverblijf</t>
  </si>
  <si>
    <t>Grote doucheruimte en zwembaddouche</t>
  </si>
  <si>
    <t>Warenhuis en supermarkten</t>
  </si>
  <si>
    <t>Showroom, verkoopruimrte en montagehal</t>
  </si>
  <si>
    <t>Bars en cafe's</t>
  </si>
  <si>
    <t>Kapsalon</t>
  </si>
  <si>
    <t>Beitserijen en schilderswerkplaats</t>
  </si>
  <si>
    <t>Bedrijfskeukens</t>
  </si>
  <si>
    <t>Spoelkeuken en uitgiftegebied</t>
  </si>
  <si>
    <t>Restaurant en eetzalen</t>
  </si>
  <si>
    <t>Magazijn overige</t>
  </si>
  <si>
    <t>Theaters en nevenruimten</t>
  </si>
  <si>
    <t>Theater en schouwburg</t>
  </si>
  <si>
    <t>Foyer en restaurant</t>
  </si>
  <si>
    <t>Parkeergarages</t>
  </si>
  <si>
    <t>Bouwbesluit 3 l/s per m2 vloeroppvl.</t>
  </si>
  <si>
    <t>Speciale apparatuur</t>
  </si>
  <si>
    <t>Veiligheidskast brandbare gassen</t>
  </si>
  <si>
    <t>Smeerkuilen 60 m3/h per m2 vloeroppvl.</t>
  </si>
  <si>
    <t>Laskappen in aanzuigoppervl. 0.5 m/s</t>
  </si>
  <si>
    <t>Wasemkappen in aanzuigoppervl. 0.5 - 1 m/s</t>
  </si>
  <si>
    <r>
      <t>* Let op :</t>
    </r>
    <r>
      <rPr>
        <sz val="11"/>
        <color theme="1"/>
        <rFont val="Tahoma"/>
        <family val="2"/>
      </rPr>
      <t> Aan de waarden in bovenstaande tabellen kan geen enkel recht ontleend worden.</t>
    </r>
  </si>
  <si>
    <t>Norm NBN EN 13779 en NBN EN 12792.</t>
  </si>
  <si>
    <t>Binnenmilieubesluit</t>
  </si>
  <si>
    <t>In het Vlaams gewest zijn de normen om kinderen te beschermen tegen een slechte luchtkwaliteit in klaslokalen vervat in het zogenaamde Binnenmilieubesluit van 11 juni 2004. Dit besluit bevat maatregelen om gezondheidsbedreigingen in binnenomgeving te voorkomen en aan te pakken. De bijlage van het besluit omvat een lijst van richt- en interventiewaarden voor mogelijke schadelijke stoffen en factoren.</t>
  </si>
  <si>
    <t>Vlaamse en Brusselse energieprestatieregelgeving</t>
  </si>
  <si>
    <t>Uitzondering hierop zijn de toiletten. Indien het aantal toiletten en urinoirs gekend zijn, moet men een ventilatiedebiet hebben van minimum 25m³/h.wc . Als het aantal niet gekend is, dan wordt er gerekend met 15m³/h.m² .</t>
  </si>
  <si>
    <t>Om het gewenste debiet per lokaal te kennen, moet de bezetting van de ruimte gekend zijn.  Indien het maximale aantal personen dat in de ruimte aanwezig zal zijn niet gekend is, voorziet bijlage X van de EPB-regelgevingstandaardwaarden.  Voor onderwijsinstellingen is standaard een bezetting voorzien van 4m²/persoon.  Hou er wel rekening mee dat de reële bezetting van een klaslokaal doorgaans groter is dan de minimale bezetting waarmee standaard volgens EPB gerekend wordt. Daardoor zullen  in de praktijk hogere debieten nodig zijn om een goede luchtkwaliteit te garanderen. De norm geeft een  meer realistische waarde , namelijk 2,5m²/persoon.</t>
  </si>
  <si>
    <t>Meer informatie over het onderwerp oppervlaktes en afmetingen vind je hier.</t>
  </si>
  <si>
    <t>Het Instrument voor Duurzame Scholenbouw stelt dat minimaal klasse IDA3 gehaald moet worden, maar dat het streefdoel eerder IDA2 moet zijn. De ondergrens van deze binnenluchtklasse bedraagt 36m³/h.persoon.</t>
  </si>
  <si>
    <t>Codex over welzijn op het werk</t>
  </si>
  <si>
    <t>Scholen zijn arbeidsplaatsen voor leerkrachten, administratief en ondersteunend personeel, etc... Hierdoor moeten onderwijsinstellingen voldoen aan de bepalingen die opgenomen zijn in de 'Codex over het welzijn op het werk'. Deze regelgeving bepaalt de minimale werkcondities die een werkgever op de arbeidsplaatsen moet voorzien.</t>
  </si>
  <si>
    <t>De werkgever moet ervoor zorgen dat de werknemers in de werklokalen over voldoende verse lucht beschikken, rekening houdend met de werkmethoden en de lichamelijke inspanningen die de werknemers leveren.</t>
  </si>
  <si>
    <t>De werkgever moet daarom de nodige technische of organisatorische maatregelen nemen opdat de CO2-concentratie in deze werklokalen onder een bepaalde grenswaarde blijft. Sinds juni 2019 is de maximale grenswaarde voor de CO2-concentratie verhoogd van 800 ppm naar 900 ppm. De werkgever kan ook kiezen voor een minimum ventilatiedebiet van 40 m³/u per aanwezige persoon.</t>
  </si>
  <si>
    <t>Op twee voorwaarden kan een CO2-concentratie van 1200 ppm of een minimum ventilatiedebiet van 25 m³/u per aanwezige persoon worden toegestaan:</t>
  </si>
  <si>
    <t>1. de werkgever kan op basis van de resultaten van de risicoanalyse aantonen dat de werknemers een gelijkwaardig of beter beschermingsniveau genieten wat de binnenluchtkwaliteit betreft, doordat verontreinigingsbronnen werden uitgeschakeld of aanzienlijk werden verminderd, bijvoorbeeld door het gebruik van emissiearme materialen;</t>
  </si>
  <si>
    <t>2. de werkgever heeft hierover voorafgaand het advies gevraagd van de bevoegde preventie-adviseur en van het comité.</t>
  </si>
  <si>
    <t>In nieuwbouw of gebouwen waar werken en renovaties gebeuren met een bouwaanvraag na 1 januari 2020 moet de werkgever de nodige technische en/of organisatorische maatregelen nemen om hieraan te voldoen. Bij andere gebouwen waar niet voldaan kan worden aan de eisen, stelt de werkgever een actieplan op. Dit plan omvat de nodige technische en/of organisatorische maatregelen op korte, middellange en lange termijn worden vastgelegd, evenals een tijdspad voor de uitvoering van deze maatregelen. Dit moet ervoor zorgen dat de binnenluchtkwaliteit verbetert en dat binnen afzienbare termijn kan worden voldaan aan de eisen.</t>
  </si>
  <si>
    <t>Let op! De Codex over welzijn op het werk legt voor arbeidsplaatsen strengere eisen op dan die in de EPB-regelgeving.</t>
  </si>
  <si>
    <t>Wanneer een ventilatiedebiet per aanwezige persoon van 40 m³/u gehaald wordt is dit uitstekend, dit komt overeen met IDA 1 wat in het GRO als een uitstekend prestatieniveau wordt aanzien.</t>
  </si>
  <si>
    <t>Meer weten?</t>
  </si>
  <si>
    <t>Website Leefmilieu Brussel (over EPB)</t>
  </si>
  <si>
    <t>Website VEA (over EPB)</t>
  </si>
  <si>
    <t>Is er hier ziekteverzuim bij leerlingen of leerkrachten dat men daaraan toeschrijft?</t>
  </si>
  <si>
    <t>Is er hier opvallend veel ziekteverzuim?</t>
  </si>
  <si>
    <t>INFORMATIE VAN DE DIRECTEUR</t>
  </si>
  <si>
    <t>Gezondheidsklachten</t>
  </si>
  <si>
    <t>Temperatuur en vocht</t>
  </si>
  <si>
    <t>Is het regelmatig te warm?</t>
  </si>
  <si>
    <t>Is het regelmatig te koud?</t>
  </si>
  <si>
    <t>Is de verwarming per ruimte te regelen?</t>
  </si>
  <si>
    <t>Is er een goede zonwering (= buitenzonwering) aanwezig?</t>
  </si>
  <si>
    <t>Is er in de zomer nachtventilatie mogelijk?</t>
  </si>
  <si>
    <t>Zijn de ramen tijdens het stookseizoen regelmatig beslagen?</t>
  </si>
  <si>
    <t>Zijn er zichtbaar schimmels of sporen van vocht of lekkages aanwezig?</t>
  </si>
  <si>
    <t>Ventilatie</t>
  </si>
  <si>
    <t>Heeft men regelmatig last van tocht?</t>
  </si>
  <si>
    <t>Zijn er lokalen waar het bij binnenkomst muf en/of benauwd ruikt?</t>
  </si>
  <si>
    <t>Zijn er vastgelegde afspraken over ventileren en luchten?</t>
  </si>
  <si>
    <t>Hebben alle lokalen en gangen een gladde vloer?</t>
  </si>
  <si>
    <t>Wordt er naar uw mening voldoende schoongemaakt?</t>
  </si>
  <si>
    <t>Zijn er wel eens dieren in een lokaal?</t>
  </si>
  <si>
    <t>Worden bakken met afval van fruit e.d. iedere dag geleegd?</t>
  </si>
  <si>
    <t>Staan er kopieermachines of printers op plaatsen zonder luchtafzuiging?</t>
  </si>
  <si>
    <t>Ruiken de gebruikte stiften, verf en lijm naar oplosmiddelen?</t>
  </si>
  <si>
    <t>Worden er chemische stoffen zoals kwik in de lessen gebruikt?</t>
  </si>
  <si>
    <t>Wordt er in of om het gebouw gerookt?</t>
  </si>
  <si>
    <t xml:space="preserve">Quickscan Binnenmilieu </t>
  </si>
  <si>
    <t>Ja</t>
  </si>
  <si>
    <t>Neen</t>
  </si>
  <si>
    <t>Masterdata</t>
  </si>
  <si>
    <t>Wordt er op een bord nog gewoon krijt gebruikt (i.p.v. antistuifkrijt, stiften)?</t>
  </si>
  <si>
    <t>Regelgeving</t>
  </si>
  <si>
    <t>Informatie van leerkracht of directeur</t>
  </si>
  <si>
    <t>Waar zit de toevoer:</t>
  </si>
  <si>
    <t>Hoe is die geregeld?:</t>
  </si>
  <si>
    <t>Aan/uit</t>
  </si>
  <si>
    <t>Standen</t>
  </si>
  <si>
    <t>Via sensor</t>
  </si>
  <si>
    <t>Regelbaar per lokaal?</t>
  </si>
  <si>
    <t>Bruikbaarheid</t>
  </si>
  <si>
    <t>5.1</t>
  </si>
  <si>
    <t>5.2</t>
  </si>
  <si>
    <t>5.3</t>
  </si>
  <si>
    <t>Kan er continu worden geventileerd, ook ’s nachts en in het weekend?</t>
  </si>
  <si>
    <t>Wordt er continu geventileerd?</t>
  </si>
  <si>
    <t>Kan er overdag voldoende worden geventileerd zonder tocht?</t>
  </si>
  <si>
    <t xml:space="preserve">Komt er van buiten geluid dat de bruikbaarheid van ventilatievoorzieningen beperkt? </t>
  </si>
  <si>
    <t>6.1</t>
  </si>
  <si>
    <t>6.2</t>
  </si>
  <si>
    <t>6.3</t>
  </si>
  <si>
    <t>6.4</t>
  </si>
  <si>
    <t>Ruikt de binnenlucht nu fris?</t>
  </si>
  <si>
    <t>Worden de ventilatievoorzieningen nu maximaal gebruikt?</t>
  </si>
  <si>
    <t>6.5</t>
  </si>
  <si>
    <t>Is er schimmel zichtbaar op de wanden en plafonds van het lokaal?</t>
  </si>
  <si>
    <t>Natuurlijke ventilatievoorzieningen</t>
  </si>
  <si>
    <t>Indien roosters aanwezig, zijn deze:</t>
  </si>
  <si>
    <t>Mechanische ventilatie</t>
  </si>
  <si>
    <t>Zijn de ventilatievoorzieningen bij een calamiteit te sluiten of af te zetten?</t>
  </si>
  <si>
    <t>Is er goede afzuiging bij extra bronnen van verontreiniging?</t>
  </si>
  <si>
    <t>Capaciteit</t>
  </si>
  <si>
    <t>11.1</t>
  </si>
  <si>
    <t>11.2</t>
  </si>
  <si>
    <t>R1:</t>
  </si>
  <si>
    <t>Lengte:</t>
  </si>
  <si>
    <t>Breedte:</t>
  </si>
  <si>
    <t>R2:</t>
  </si>
  <si>
    <t>R3:</t>
  </si>
  <si>
    <t>R4:</t>
  </si>
  <si>
    <t>R5:</t>
  </si>
  <si>
    <t>R6:</t>
  </si>
  <si>
    <t>R7:</t>
  </si>
  <si>
    <t>R8:</t>
  </si>
  <si>
    <t>R9:</t>
  </si>
  <si>
    <t>R10:</t>
  </si>
  <si>
    <t>Staan de roosters nu open?</t>
  </si>
  <si>
    <t>11.3</t>
  </si>
  <si>
    <t>Vragenlijst ter beoordeling van de ventilatievoorzieningen in type lokaal.</t>
  </si>
  <si>
    <t>Waar zit de afvoer:</t>
  </si>
  <si>
    <r>
      <t>Worden alle verblijfsruimten dagelijks gelucht (</t>
    </r>
    <r>
      <rPr>
        <i/>
        <sz val="11"/>
        <color theme="1"/>
        <rFont val="Calibri"/>
        <family val="2"/>
        <scheme val="minor"/>
      </rPr>
      <t>snel spuien</t>
    </r>
    <r>
      <rPr>
        <sz val="11"/>
        <color theme="1"/>
        <rFont val="Calibri"/>
        <family val="2"/>
        <scheme val="minor"/>
      </rPr>
      <t>)? (2)</t>
    </r>
  </si>
  <si>
    <t>https://www.zorg-en-gezondheid.be/tips-voor-directies-en-preventieadviseurs</t>
  </si>
  <si>
    <t>11.3 ja, we volgen de richtlijnen van Agentschap Zorg en Gezondheid (AZG)</t>
  </si>
  <si>
    <t>11.1 neen, we volgen enkel de richtlijnen van Departement Onderwijs</t>
  </si>
  <si>
    <t>11.2 ja, we volgen de richtlijnen van Vlaamse Instelling voor Technologisch Onderzoek (VITO)</t>
  </si>
  <si>
    <t>11. Heeft de school richtlijnen gevolgd van andere organisaties? (meerdere zijn antwoorden mogelijk)</t>
  </si>
  <si>
    <t>11.4 ja, we volgen de richtlijnen van AGION</t>
  </si>
  <si>
    <t>11.5 ja, we volgen de richtlijnen van Departement Omgeving</t>
  </si>
  <si>
    <t>11.6 ja, we volgen de richtlijnen van andere organisaties:</t>
  </si>
  <si>
    <t>https://omgeving.vlaanderen.be/luchtverontreiniging-actieplannen</t>
  </si>
  <si>
    <t>https://onderwijs.vlaanderen.be/nl/coronavirus</t>
  </si>
  <si>
    <t>https://emis.vito.be/nl/artikel/wat-de-impact-van-de-coronacrisis-op-de-luchtkwaliteit</t>
  </si>
  <si>
    <t>https://www.agion.be/binnenluchtkwaliteit</t>
  </si>
  <si>
    <t>https://www.departementwvg.be/vipa-kenniscentrum-gezonde-zorginfrastructuur-luchtkwaliteit-tip-1-bewaak-de-focus-op-luchtkwaliteit-tijdens-het-gebouwontwerp</t>
  </si>
  <si>
    <t>https://www.prebes.be/nieuws/2019/05/nieuwe-eisen-luchtverversing-werklokalen-aangepaste-co2-waarden</t>
  </si>
  <si>
    <t>https://werk.belgie.be/sites/default/files/content/documents/Welzijn%20op%20het%20werk/Praktijkrichtlijn%20Binnenluchtkwaliteit%20in%20werklokalen.pdf</t>
  </si>
  <si>
    <t>https://www.prevent.be/kennisbank/praktijkrichtlijn-binnenluchtkwaliteit</t>
  </si>
  <si>
    <t>https://www.bsoh.be/?q=nl/node/384</t>
  </si>
  <si>
    <t>https://www.bsoh.be/?q=nl/co2sim</t>
  </si>
  <si>
    <t>https://www.wtcb.be/homepage/index.cfm?cat=publications&amp;sub=infofiches&amp;pag=42&amp;art=2&amp;lang=nl</t>
  </si>
  <si>
    <t>http://www.buildup.eu/sites/default/files/2_5%20Ventilatie_p2616.pdf</t>
  </si>
  <si>
    <t>Hoe kan men overgaan van m³/h.persoon
naar m³/h per m² ?
Æ bepaal hiervoor
eerst de bezetting van de ruimte.</t>
  </si>
  <si>
    <t>http://www.ejustice.just.fgov.be/cgi_loi/change_lg.pl?language=nl&amp;la=N&amp;table_name=wet&amp;cn=2014040436</t>
  </si>
  <si>
    <t>Tabel 1 Te hanteren waarden bij de bepaling van de bezetting nodig voor de berekening van het minimum ontwerpdebiet in ruimten bestemd voor menselijke bezetting (zie tekst)</t>
  </si>
  <si>
    <t>  </t>
  </si>
  <si>
    <t>Vloeroppervlakte per persoon (m/pers)</t>
  </si>
  <si>
    <t>Horeca</t>
  </si>
  <si>
    <t>restaurants, cafetaria, snelbuffet, kantine, bars, cocktailbars</t>
  </si>
  <si>
    <t>1.5</t>
  </si>
  <si>
    <t>keukens, kitchenettes</t>
  </si>
  <si>
    <t>Hotels, motels, vakantiecentra</t>
  </si>
  <si>
    <t>slaapkamers in hotel, motel, vakantiecentra, ...</t>
  </si>
  <si>
    <t>slaapzalen in vakantiecentra</t>
  </si>
  <si>
    <t>lobby, inkomhal</t>
  </si>
  <si>
    <t>vergaderzaal, ontmoetingsruimte, polyvalente zaal</t>
  </si>
  <si>
    <t>Kantoorgebouwen</t>
  </si>
  <si>
    <t>kantoor</t>
  </si>
  <si>
    <t>ontvangstruimten, receptie, vergaderzalen</t>
  </si>
  <si>
    <t>3.5</t>
  </si>
  <si>
    <t>hoofdingang</t>
  </si>
  <si>
    <t>Publieke ruimten</t>
  </si>
  <si>
    <t>vertrekhal, wachtzaal</t>
  </si>
  <si>
    <t>bibliotheek</t>
  </si>
  <si>
    <t>Publieke verzamelplaatsen</t>
  </si>
  <si>
    <t>kerken en andere religieuze gebouwen, regeringsgebouwen, gerechtszalen, musea en galerijen</t>
  </si>
  <si>
    <t>2.5</t>
  </si>
  <si>
    <t>Detailhandel</t>
  </si>
  <si>
    <t>verkoopruimte, winkel (behalve winkelcentra)</t>
  </si>
  <si>
    <t>winkelcentrum</t>
  </si>
  <si>
    <t>kapsalon, schoonheidssalon</t>
  </si>
  <si>
    <t>winkels voor meubilair, tapijten, textiel, ...</t>
  </si>
  <si>
    <t>supermarkt, grootwarenhuis, dierenspeciaalzaak</t>
  </si>
  <si>
    <t>wasserettes, wassalon</t>
  </si>
  <si>
    <t>Sport en ontspanning</t>
  </si>
  <si>
    <t>sporthal, sportterrein/speelterrein, turnzaal</t>
  </si>
  <si>
    <t>toeschouwerruimte, tribunes</t>
  </si>
  <si>
    <t>discotheek / dansgelegenheden</t>
  </si>
  <si>
    <t>sportclub: aerobicruimten, fitnessruimte, bowlingclub</t>
  </si>
  <si>
    <t>Werkruimten</t>
  </si>
  <si>
    <t>fotostudio, donkere kamer, ...</t>
  </si>
  <si>
    <t>apotheek (bereidingsruimte)</t>
  </si>
  <si>
    <t>lokettenzaal in banken/kluizenzaal voor publiek</t>
  </si>
  <si>
    <t>kopieerruimte/ruimte voor printers</t>
  </si>
  <si>
    <t>computerruimte (zonder ruimte voor printers)</t>
  </si>
  <si>
    <t>Onderwijsinstellingen</t>
  </si>
  <si>
    <t>leslokalen</t>
  </si>
  <si>
    <t>polyvalente zaal</t>
  </si>
  <si>
    <t>Gezondheidszorg</t>
  </si>
  <si>
    <t>ziekenzaal</t>
  </si>
  <si>
    <t>behandeling- en onderzoekskamers</t>
  </si>
  <si>
    <t>operatie- en verloskamers, ontwaakzaal en intensieve zorgen, kinesitherapiezaal, fysiotherapie</t>
  </si>
  <si>
    <t>Correctionele instellingen</t>
  </si>
  <si>
    <t>cellen, dagverblijf</t>
  </si>
  <si>
    <t>bewakingsposten</t>
  </si>
  <si>
    <t>inschrijving / registratie / wachtruimte</t>
  </si>
  <si>
    <t>Overige ruimten</t>
  </si>
  <si>
    <t>Opslagmagazijn</t>
  </si>
  <si>
    <t>https://leefmilieu.brussels/sites/default/files/user_files/agbr_20071221_bijlage_vii.pdf</t>
  </si>
  <si>
    <t>https://www.onderwijsnetwerkantwerpen.be/nl/ona/tips-en-tricks-voor-een-gezonder-binnenklimaat-de-klas</t>
  </si>
  <si>
    <t>1  Aantal personen dat doorgaans aanwezig is, ll+lk</t>
  </si>
  <si>
    <t>3  Werkt men in dit lokaal (dagelijks) met ramen en/of roosters open?</t>
  </si>
  <si>
    <t>https://www.rijksoverheid.nl/onderwerpen/coronavirus-covid-19/openbaar-en-dagelijks-leven/ventilatie-in-gebouwen</t>
  </si>
  <si>
    <t>https://www.rivm.nl/bibliotheek/rapporten/609300013.pdf</t>
  </si>
  <si>
    <t>5  Welk ventilatiesysteem is aanwezig:</t>
  </si>
  <si>
    <t>5.1  Zijn spuivoorzieningen (verluchting) voorzien? (*)</t>
  </si>
  <si>
    <t>Zijn spuivoorzieningen (verluchting) voorzien? (*)</t>
  </si>
  <si>
    <t>Nvt</t>
  </si>
  <si>
    <t>5.3.1</t>
  </si>
  <si>
    <t>5.3.2</t>
  </si>
  <si>
    <t>5.3.3</t>
  </si>
  <si>
    <t>5.3.4</t>
  </si>
  <si>
    <t>5.3.5</t>
  </si>
  <si>
    <t>5.3.6</t>
  </si>
  <si>
    <t>5.3.7</t>
  </si>
  <si>
    <t>5.3.1  Waar zit de toevoer:</t>
  </si>
  <si>
    <t>5.3.2  Waar zit de afvoer:</t>
  </si>
  <si>
    <t>5.3.3  Hoe is die geregeld?:</t>
  </si>
  <si>
    <t>6.1  Kan er continu worden geventileerd, ook ’s nachts en in het weekend?</t>
  </si>
  <si>
    <t>6.2  Wordt er continu geventileerd?</t>
  </si>
  <si>
    <t>6.4  Kan er overdag voldoende worden geventileerd zonder tocht?</t>
  </si>
  <si>
    <t>6.6</t>
  </si>
  <si>
    <t>6.7</t>
  </si>
  <si>
    <t>8  Worden de ventilatievoorzieningen nu maximaal gebruikt?</t>
  </si>
  <si>
    <t>7  Ruikt de binnenlucht nu fris?</t>
  </si>
  <si>
    <t>10  Is er schimmel zichtbaar op de wanden en plafonds van het lokaal?</t>
  </si>
  <si>
    <t>11.4</t>
  </si>
  <si>
    <t>11.5</t>
  </si>
  <si>
    <t>11.6</t>
  </si>
  <si>
    <t>11.7</t>
  </si>
  <si>
    <t>11.8</t>
  </si>
  <si>
    <t>toiletten</t>
  </si>
  <si>
    <t>11 Bruikbaarheid</t>
  </si>
  <si>
    <t>11.1  Kan er continu worden geventileerd, ook ’s nachts en in het weekend?</t>
  </si>
  <si>
    <t>11.4  Is deze regeling goed bereikbaar? Voor kind/ volwassene/ volwassene met stok/ met opstap?</t>
  </si>
  <si>
    <t>11.6  Indien roosters aanwezig, zijn deze:</t>
  </si>
  <si>
    <t>11.8  Zijn de ventilatievoorzieningen bij een calamiteit te sluiten of af te zetten?</t>
  </si>
  <si>
    <t>OK</t>
  </si>
  <si>
    <t>NOK</t>
  </si>
  <si>
    <t>Schoon</t>
  </si>
  <si>
    <t>Matig schoon</t>
  </si>
  <si>
    <t>Is deze regeling goed bereikbaar?  Voor kind/ volwassene/ volwassene met stok/ met opstap?</t>
  </si>
  <si>
    <t>Tekstvakken</t>
  </si>
  <si>
    <r>
      <t xml:space="preserve">Eigen waarnemingen </t>
    </r>
    <r>
      <rPr>
        <sz val="12"/>
        <rFont val="Calibri"/>
        <family val="2"/>
        <scheme val="minor"/>
      </rPr>
      <t>(Bij elk lokaalbezoek telkens CO² meten)</t>
    </r>
  </si>
  <si>
    <t>11.3  Zijn de roosters en raampjes traploos of met standen of opendicht instelbaar?</t>
  </si>
  <si>
    <t>Zijn de roosters en raampjes traploos of met standen of opendicht instelbaar?</t>
  </si>
  <si>
    <t>Poetsen van de roosters.</t>
  </si>
  <si>
    <t>https://www.google.com/search?sa=X&amp;rlz=1C1GCEU_nlBE854BE854&amp;sxsrf=ALeKk01hpro5WP4A5W-_TSxEUWef2c3NkQ:1601017381554&amp;source=univ&amp;tbm=isch&amp;q=dwarsventilatie+voorzieningen+lokaal&amp;safe=active&amp;ved=2ahUKEwio07nC3oPsAhXHlqQKHRLPDrIQjJkEegQIChAB&amp;biw=1920&amp;bih=882</t>
  </si>
  <si>
    <t>M³</t>
  </si>
  <si>
    <t>Waarnemer:</t>
  </si>
  <si>
    <t>Hoogte:</t>
  </si>
  <si>
    <t>meter</t>
  </si>
  <si>
    <t>Lengte rooster:</t>
  </si>
  <si>
    <t>Installatie aanpassen (opnemen in het JAP of GPP).</t>
  </si>
  <si>
    <t>M²</t>
  </si>
  <si>
    <t>Oppervlakte (m²) en kubieke meter (m³) bereking van het lokaal:</t>
  </si>
  <si>
    <t>Ventilatiedebiet</t>
  </si>
  <si>
    <t>25 m³/h.personen</t>
  </si>
  <si>
    <t>22 m³/h.personen</t>
  </si>
  <si>
    <t>40 m³/h/personen</t>
  </si>
  <si>
    <t>Ventillatiedebiet/lopende meter</t>
  </si>
  <si>
    <t>Bepaling lengte rooster:</t>
  </si>
  <si>
    <t>m³/h.personen</t>
  </si>
  <si>
    <t>m³/h/m.</t>
  </si>
  <si>
    <t>https://www.voion.nl/media/2857/defrissebasisschool.pdf</t>
  </si>
  <si>
    <t>Aantal personen die doorgaans aanwezig zijn, ll+lk</t>
  </si>
  <si>
    <t>Is er apparatuur dat geluid maakt en daardoor de bruikbaarheid beperkt?</t>
  </si>
  <si>
    <t>6.6  Is er apparatuur dat geluid maakt en daardoor de bruikbaarheid beperkt?</t>
  </si>
  <si>
    <t>Onderhoud van de mechanische installatie laten uitvoeren (opnemen in het JAP of GPP).</t>
  </si>
  <si>
    <t>11.7  Is deze voorziening voldoende onderhouden?</t>
  </si>
  <si>
    <t xml:space="preserve"> Is deze voorziening voldoende onderhouden?</t>
  </si>
  <si>
    <t>Totaal (*):</t>
  </si>
  <si>
    <t>Ventillatiedebiet/lopende meter (*):</t>
  </si>
  <si>
    <t>Wettelijk ventilatiedebiet (*):</t>
  </si>
  <si>
    <t>Debietmeting aanwezig?</t>
  </si>
  <si>
    <t>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t>
  </si>
  <si>
    <t>Doordat er geen natuurlijke of mechanische ventilatie aanwezig is (of niet in dienst) moet men spuiventilatie toepassen. Opnemen in de werkafspraken van de school.</t>
  </si>
  <si>
    <t xml:space="preserve">6.5  Wat is de staat van het technisch onderhoud van de mechanische ventilatievoorzieningen?  </t>
  </si>
  <si>
    <t xml:space="preserve">Wat is de staat van het technisch onderhoud van de mechanische ventilatievoorzieningen?  </t>
  </si>
  <si>
    <t>Sensibilisering leerkrachten = toelichting leerkracht/collega's werking installatie.</t>
  </si>
  <si>
    <t>Worden dwarsventilatievoorzieningen optimaal toegepast? (*)</t>
  </si>
  <si>
    <t>Installatie aanpassen. (Opnemen in het JAP of GPP)</t>
  </si>
  <si>
    <t>Roosters continu laten openstaan.</t>
  </si>
  <si>
    <t>invullen van onderstaande vragen???????</t>
  </si>
  <si>
    <t>13.3</t>
  </si>
  <si>
    <t>Is er een EPB verslag van al de gebouwen van de school? (*)</t>
  </si>
  <si>
    <r>
      <t xml:space="preserve">Welk </t>
    </r>
    <r>
      <rPr>
        <b/>
        <sz val="11"/>
        <rFont val="Calibri"/>
        <family val="2"/>
        <scheme val="minor"/>
      </rPr>
      <t>ventilatiesysteem</t>
    </r>
    <r>
      <rPr>
        <sz val="11"/>
        <rFont val="Calibri"/>
        <family val="2"/>
        <scheme val="minor"/>
      </rPr>
      <t xml:space="preserve"> is aanwezig (*):</t>
    </r>
  </si>
  <si>
    <t>6  Functionaliteit</t>
  </si>
  <si>
    <t>Lokaal en/of type: (*)</t>
  </si>
  <si>
    <t>Functioneert de debietmeting?</t>
  </si>
  <si>
    <r>
      <t>Eigen waarnemingen (</t>
    </r>
    <r>
      <rPr>
        <sz val="8"/>
        <rFont val="Calibri"/>
        <family val="2"/>
        <scheme val="minor"/>
      </rPr>
      <t>Bij elk lokaalbezoek telkens CO² meten</t>
    </r>
    <r>
      <rPr>
        <b/>
        <sz val="12"/>
        <rFont val="Calibri"/>
        <family val="2"/>
        <scheme val="minor"/>
      </rPr>
      <t>)</t>
    </r>
  </si>
  <si>
    <t xml:space="preserve">Functionalteit  </t>
  </si>
  <si>
    <t xml:space="preserve">                                                      </t>
  </si>
  <si>
    <t xml:space="preserve">  </t>
  </si>
  <si>
    <t>2020-2021</t>
  </si>
  <si>
    <t>Binnenluchtkwaliteit</t>
  </si>
  <si>
    <t>Onderzoeksteam:</t>
  </si>
  <si>
    <t>groen</t>
  </si>
  <si>
    <t>rood</t>
  </si>
  <si>
    <t>1  Aantal personen die doorgaans aanwezig zijn, ll+lk</t>
  </si>
  <si>
    <t>5.3.4  Aan/uit:</t>
  </si>
  <si>
    <t>5.3.5  Standen:</t>
  </si>
  <si>
    <t>5.3.6  Via sensor:</t>
  </si>
  <si>
    <t>5.3.7  Regelbaar per lokaal?</t>
  </si>
  <si>
    <t/>
  </si>
  <si>
    <t>5.3  Mechanische toevoer en/of of afvoer. (indien mechanische toevoer, onderstaande vragen invullen)</t>
  </si>
  <si>
    <t>9  Worden dwarsventilatievoorzieningen optimaal toegepast? (*)</t>
  </si>
  <si>
    <t>12.1</t>
  </si>
  <si>
    <t>12.2</t>
  </si>
  <si>
    <t>12.1  toiletten</t>
  </si>
  <si>
    <t>12  Is er goede afzuiging bij extra bronnen van verontreiniging?</t>
  </si>
  <si>
    <t>13.1.2</t>
  </si>
  <si>
    <t>13 Capaciteit</t>
  </si>
  <si>
    <t>13.1.2  Staan de roosters nu open?</t>
  </si>
  <si>
    <r>
      <t xml:space="preserve">Indien geen mechanisch systeem </t>
    </r>
    <r>
      <rPr>
        <u/>
        <sz val="11"/>
        <color theme="1"/>
        <rFont val="Calibri"/>
        <family val="2"/>
      </rPr>
      <t xml:space="preserve">→ </t>
    </r>
    <r>
      <rPr>
        <u/>
        <sz val="11"/>
        <color theme="1"/>
        <rFont val="Calibri"/>
        <family val="2"/>
        <scheme val="minor"/>
      </rPr>
      <t>onderstaande vragen invullen:</t>
    </r>
  </si>
  <si>
    <r>
      <t xml:space="preserve">Indien geen mechanisch systeem </t>
    </r>
    <r>
      <rPr>
        <u/>
        <sz val="11"/>
        <rFont val="Calibri"/>
        <family val="2"/>
      </rPr>
      <t xml:space="preserve">→ </t>
    </r>
    <r>
      <rPr>
        <u/>
        <sz val="11"/>
        <rFont val="Calibri"/>
        <family val="2"/>
        <scheme val="minor"/>
      </rPr>
      <t>onderstaande vragen invullen:</t>
    </r>
  </si>
  <si>
    <t>Indien mechanisch systeem  → onderstaande vragen invullen:</t>
  </si>
  <si>
    <t>Indien geen mechanisch systeem → onderstaande vragen invullen:</t>
  </si>
  <si>
    <t>13.1 Roosters:</t>
  </si>
  <si>
    <t xml:space="preserve">13.1.1  </t>
  </si>
  <si>
    <t xml:space="preserve"> Zijn er voldoende verluchtingsroosters geinstalleerd?</t>
  </si>
  <si>
    <t>13.1.1  Zijn er voldoende verluchtingsroosters geinstalleerd?</t>
  </si>
  <si>
    <t>13.1 Roosters</t>
  </si>
  <si>
    <t xml:space="preserve">13.2 </t>
  </si>
  <si>
    <t xml:space="preserve"> Ramen:</t>
  </si>
  <si>
    <t>13.2.1</t>
  </si>
  <si>
    <t>13.2.3</t>
  </si>
  <si>
    <r>
      <t>(</t>
    </r>
    <r>
      <rPr>
        <sz val="8"/>
        <rFont val="Calibri"/>
        <family val="2"/>
        <scheme val="minor"/>
      </rPr>
      <t>onderstaande vragen invullen als er roosters zijn</t>
    </r>
    <r>
      <rPr>
        <sz val="11"/>
        <rFont val="Calibri"/>
        <family val="2"/>
        <scheme val="minor"/>
      </rPr>
      <t>)</t>
    </r>
  </si>
  <si>
    <r>
      <t>(</t>
    </r>
    <r>
      <rPr>
        <sz val="8"/>
        <color theme="1"/>
        <rFont val="Calibri"/>
        <family val="2"/>
        <scheme val="minor"/>
      </rPr>
      <t>enkel onderstaande vragen invullen als er geen roosters of mechanische ventilatie is toegepast</t>
    </r>
    <r>
      <rPr>
        <sz val="11"/>
        <color theme="1"/>
        <rFont val="Calibri"/>
        <family val="2"/>
        <scheme val="minor"/>
      </rPr>
      <t>)</t>
    </r>
  </si>
  <si>
    <t>Geen rooster(s) aanwezig</t>
  </si>
  <si>
    <t>Rooster(s) aanwezig</t>
  </si>
  <si>
    <r>
      <t>5.3  Mechanische toevoer en/of of afvoer. (</t>
    </r>
    <r>
      <rPr>
        <sz val="12"/>
        <rFont val="Calibri"/>
        <family val="2"/>
        <scheme val="minor"/>
      </rPr>
      <t>indien mechanische toevoer en/of afvoer</t>
    </r>
    <r>
      <rPr>
        <sz val="12"/>
        <rFont val="Calibri"/>
        <family val="2"/>
      </rPr>
      <t>→</t>
    </r>
    <r>
      <rPr>
        <sz val="12"/>
        <rFont val="Calibri"/>
        <family val="2"/>
        <scheme val="minor"/>
      </rPr>
      <t xml:space="preserve"> onderstaande vragen invullen)</t>
    </r>
  </si>
  <si>
    <r>
      <t>Mechanische toevoer en/of of afvoer. (</t>
    </r>
    <r>
      <rPr>
        <sz val="5"/>
        <rFont val="Verdana"/>
        <family val="2"/>
      </rPr>
      <t>indien mechanische toevoer en/of afvoer→ onderstaande vragen invullen</t>
    </r>
    <r>
      <rPr>
        <sz val="9"/>
        <rFont val="Verdana"/>
        <family val="2"/>
      </rPr>
      <t>)</t>
    </r>
  </si>
  <si>
    <t>Installatie aanpassen naar gelang de weersomstandigheden. Opgelet: een te hoge luchtsnelheid kan tocht veroorzaken. Opnemen in nieuwe werkafspraken, JAP of GPP.</t>
  </si>
  <si>
    <t>Logboek bijhouden over hygiënisch en technisch onderhoud = onderhoudscontract.</t>
  </si>
  <si>
    <t>Apparatuur uitschakelen en overgaan tot spuien tot de installateur onderhoudswerken heeft uitgevoerd.</t>
  </si>
  <si>
    <t>Bij mechanische ventillatie buitenmuren en -ramen geluidsdempend maken. (Opnemen in het JAP of GPP)</t>
  </si>
  <si>
    <t xml:space="preserve">6.7  Komt er van buiten geluid dat de bruikbaarheid van mechanische ventilatievoorzieningen beperkt? </t>
  </si>
  <si>
    <t>Installatie en/ werkafspraken aanpassen. (aanpassingen installatie opnemen in het JAP of GPP)</t>
  </si>
  <si>
    <t>De ventilatie 's nachts en in het weekend niet uitschakelen of afsluiten. Bij een mechanische installatie kan je het systeem op een lagere snelheid laten werken,  of twee uur voor het opening van de school de systemen in werking stellen (programeerklok).</t>
  </si>
  <si>
    <t>13.2  Ramen: Totaal oppervlak voor ventilatie :</t>
  </si>
  <si>
    <t>13.2  Ramen: Totaal oppervlak voor ventilatie:</t>
  </si>
  <si>
    <t>Aanpassen van veiligheidsmaatregelen.(Opnemen in het JAP of GPP)</t>
  </si>
  <si>
    <t>Leeswijzer:</t>
  </si>
  <si>
    <t>Risicoanalyse (RA)</t>
  </si>
  <si>
    <t>Vuil</t>
  </si>
  <si>
    <t>CO²-meting:</t>
  </si>
  <si>
    <t>Berekend maximaal aantal personen:</t>
  </si>
  <si>
    <t>Plaatsen tekort</t>
  </si>
  <si>
    <t>Extra plaatsen beschikbaar</t>
  </si>
  <si>
    <t>CO²-meting van het lokaal:</t>
  </si>
  <si>
    <t>+</t>
  </si>
  <si>
    <t>Vraag 13.1.1</t>
  </si>
  <si>
    <r>
      <t>In de regelgeving wordt gefocust op de CO</t>
    </r>
    <r>
      <rPr>
        <vertAlign val="subscript"/>
        <sz val="10"/>
        <color rgb="FF494949"/>
        <rFont val="Calibri"/>
        <family val="2"/>
        <scheme val="minor"/>
      </rPr>
      <t>2</t>
    </r>
    <r>
      <rPr>
        <sz val="10"/>
        <color rgb="FF494949"/>
        <rFont val="Calibri"/>
        <family val="2"/>
        <scheme val="minor"/>
      </rPr>
      <t>-concentratie omdat deze wordt gezien als een goede indicator voor de luchtverontreiniging ten gevolge van ademhaling en aanwezigheid van personen. Bovendien kan het objectief en met een goede nauwkeurigheid worden gemeten. CO</t>
    </r>
    <r>
      <rPr>
        <vertAlign val="subscript"/>
        <sz val="10"/>
        <color rgb="FF494949"/>
        <rFont val="Calibri"/>
        <family val="2"/>
        <scheme val="minor"/>
      </rPr>
      <t>2</t>
    </r>
    <r>
      <rPr>
        <sz val="10"/>
        <color rgb="FF494949"/>
        <rFont val="Calibri"/>
        <family val="2"/>
        <scheme val="minor"/>
      </rPr>
      <t> zelf heeft pas negatieve effecten voor de gezondheid vanaf vrij hoge concentraties. U spreekt van een hoge concentratie als er  meer dan 5000ppm of parts per million wordt gemeten. In een normale klasomgeving wordt deze concentratie niet bereikt. Samen met CO</t>
    </r>
    <r>
      <rPr>
        <vertAlign val="subscript"/>
        <sz val="10"/>
        <color rgb="FF494949"/>
        <rFont val="Calibri"/>
        <family val="2"/>
        <scheme val="minor"/>
      </rPr>
      <t>2</t>
    </r>
    <r>
      <rPr>
        <sz val="10"/>
        <color rgb="FF494949"/>
        <rFont val="Calibri"/>
        <family val="2"/>
        <scheme val="minor"/>
      </rPr>
      <t> worden echter ook nog andere stoffen uitgeademd, waarvan de concentratie parallel loopt met de CO</t>
    </r>
    <r>
      <rPr>
        <vertAlign val="subscript"/>
        <sz val="10"/>
        <color rgb="FF494949"/>
        <rFont val="Calibri"/>
        <family val="2"/>
        <scheme val="minor"/>
      </rPr>
      <t>2</t>
    </r>
    <r>
      <rPr>
        <sz val="10"/>
        <color rgb="FF494949"/>
        <rFont val="Calibri"/>
        <family val="2"/>
        <scheme val="minor"/>
      </rPr>
      <t>-concentratie. Onderzoek toont aan dat, omwille van deze parallelle stijging, er reeds bij een CO</t>
    </r>
    <r>
      <rPr>
        <vertAlign val="subscript"/>
        <sz val="10"/>
        <color rgb="FF494949"/>
        <rFont val="Calibri"/>
        <family val="2"/>
        <scheme val="minor"/>
      </rPr>
      <t>2</t>
    </r>
    <r>
      <rPr>
        <sz val="10"/>
        <color rgb="FF494949"/>
        <rFont val="Calibri"/>
        <family val="2"/>
        <scheme val="minor"/>
      </rPr>
      <t>-concentratie van 1200 ppm klachten kunnen optreden, veroorzaakt door de andere stoffen. Bovendien wordt er een direct verband gevonden tussen CO</t>
    </r>
    <r>
      <rPr>
        <vertAlign val="subscript"/>
        <sz val="10"/>
        <color rgb="FF494949"/>
        <rFont val="Calibri"/>
        <family val="2"/>
        <scheme val="minor"/>
      </rPr>
      <t>2</t>
    </r>
    <r>
      <rPr>
        <sz val="10"/>
        <color rgb="FF494949"/>
        <rFont val="Calibri"/>
        <family val="2"/>
        <scheme val="minor"/>
      </rPr>
      <t>-concentratie en de leerprestaties van de leerlingen.</t>
    </r>
  </si>
  <si>
    <r>
      <t>Naast de ademhaling (met CO</t>
    </r>
    <r>
      <rPr>
        <vertAlign val="subscript"/>
        <sz val="10"/>
        <color rgb="FF494949"/>
        <rFont val="Calibri"/>
        <family val="2"/>
        <scheme val="minor"/>
      </rPr>
      <t>2</t>
    </r>
    <r>
      <rPr>
        <sz val="10"/>
        <color rgb="FF494949"/>
        <rFont val="Calibri"/>
        <family val="2"/>
        <scheme val="minor"/>
      </rPr>
      <t> en andere stoffen) beïnvloeden ook nog andere factoren de binnenluchtkwaliteit. Denk hierbij aan verf, poetsmiddelen, meubilair…</t>
    </r>
  </si>
  <si>
    <r>
      <t>Bijlage X</t>
    </r>
    <r>
      <rPr>
        <sz val="10"/>
        <color rgb="FF494949"/>
        <rFont val="Calibri"/>
        <family val="2"/>
        <scheme val="minor"/>
      </rPr>
      <t> van de Vlaamse EPB-regelgeving en </t>
    </r>
    <r>
      <rPr>
        <sz val="10"/>
        <color rgb="FF0F475B"/>
        <rFont val="Calibri"/>
        <family val="2"/>
        <scheme val="minor"/>
      </rPr>
      <t>bijlage VII</t>
    </r>
    <r>
      <rPr>
        <sz val="10"/>
        <color rgb="FF494949"/>
        <rFont val="Calibri"/>
        <family val="2"/>
        <scheme val="minor"/>
      </rPr>
      <t> en </t>
    </r>
    <r>
      <rPr>
        <sz val="10"/>
        <color rgb="FF0F475B"/>
        <rFont val="Calibri"/>
        <family val="2"/>
        <scheme val="minor"/>
      </rPr>
      <t>XVI</t>
    </r>
    <r>
      <rPr>
        <sz val="10"/>
        <color rgb="FF494949"/>
        <rFont val="Calibri"/>
        <family val="2"/>
        <scheme val="minor"/>
      </rPr>
      <t> van de Brusselse regelgeving schrijven voor dat het ontwerpdebiet voor niet-residentiële gebouwen (waaronder scholen) niet kleiner mag zijn dan het minimum debiet dat overeenkomt met  de waardes voor </t>
    </r>
    <r>
      <rPr>
        <b/>
        <sz val="10"/>
        <color rgb="FF494949"/>
        <rFont val="Calibri"/>
        <family val="2"/>
        <scheme val="minor"/>
      </rPr>
      <t>binnenluchtklasse IDA3</t>
    </r>
    <r>
      <rPr>
        <sz val="10"/>
        <color rgb="FF494949"/>
        <rFont val="Calibri"/>
        <family val="2"/>
        <scheme val="minor"/>
      </rPr>
      <t>, </t>
    </r>
    <r>
      <rPr>
        <b/>
        <sz val="10"/>
        <color rgb="FF494949"/>
        <rFont val="Calibri"/>
        <family val="2"/>
        <scheme val="minor"/>
      </rPr>
      <t>uitgedrukt in m³/(h.pers)</t>
    </r>
    <r>
      <rPr>
        <sz val="10"/>
        <color rgb="FF494949"/>
        <rFont val="Calibri"/>
        <family val="2"/>
        <scheme val="minor"/>
      </rPr>
      <t>. De </t>
    </r>
    <r>
      <rPr>
        <b/>
        <sz val="10"/>
        <color rgb="FF494949"/>
        <rFont val="Calibri"/>
        <family val="2"/>
        <scheme val="minor"/>
      </rPr>
      <t>norm NBN EN 13779</t>
    </r>
    <r>
      <rPr>
        <sz val="10"/>
        <color rgb="FF494949"/>
        <rFont val="Calibri"/>
        <family val="2"/>
        <scheme val="minor"/>
      </rPr>
      <t> bepaalt deze klassen en geven een directe classificatie van de luchtkwaliteit aan de hand van metingen van de CO2-concentratie.</t>
    </r>
  </si>
  <si>
    <r>
      <t>De Energieprestatieregelgeving (EPB) legt </t>
    </r>
    <r>
      <rPr>
        <b/>
        <sz val="10"/>
        <color rgb="FF494949"/>
        <rFont val="Calibri"/>
        <family val="2"/>
        <scheme val="minor"/>
      </rPr>
      <t>eisen</t>
    </r>
    <r>
      <rPr>
        <sz val="10"/>
        <color rgb="FF494949"/>
        <rFont val="Calibri"/>
        <family val="2"/>
        <scheme val="minor"/>
      </rPr>
      <t> op voor isolatie, energie (E-peil) en </t>
    </r>
    <r>
      <rPr>
        <b/>
        <sz val="10"/>
        <color rgb="FF494949"/>
        <rFont val="Calibri"/>
        <family val="2"/>
        <scheme val="minor"/>
      </rPr>
      <t>binnenklimaat onder de vorm van minimale ventilatievoorzieninge</t>
    </r>
    <r>
      <rPr>
        <sz val="10"/>
        <color rgb="FF494949"/>
        <rFont val="Calibri"/>
        <family val="2"/>
        <scheme val="minor"/>
      </rPr>
      <t>n, voor werken aan schoolgebouwen waarvoor een stedenbouwkundige vergunning vereist is.</t>
    </r>
  </si>
  <si>
    <r>
      <t>In het binnenmilieubesluit is voor CO</t>
    </r>
    <r>
      <rPr>
        <vertAlign val="subscript"/>
        <sz val="10"/>
        <color rgb="FF494949"/>
        <rFont val="Calibri"/>
        <family val="2"/>
        <scheme val="minor"/>
      </rPr>
      <t>2</t>
    </r>
    <r>
      <rPr>
        <sz val="10"/>
        <color rgb="FF494949"/>
        <rFont val="Calibri"/>
        <family val="2"/>
        <scheme val="minor"/>
      </rPr>
      <t> enkel een </t>
    </r>
    <r>
      <rPr>
        <b/>
        <sz val="10"/>
        <color rgb="FF494949"/>
        <rFont val="Calibri"/>
        <family val="2"/>
        <scheme val="minor"/>
      </rPr>
      <t>richtwaarde bepaald op &lt; 500 ppm boven de buitenluchtconcentratie. </t>
    </r>
    <r>
      <rPr>
        <sz val="10"/>
        <color rgb="FF494949"/>
        <rFont val="Calibri"/>
        <family val="2"/>
        <scheme val="minor"/>
      </rPr>
      <t>Daarnaast worden er ook richt- en interventiewaarden meegegeven voor onder andere PM2.5 (fijn stof) en stikstofdioxide voor een langdurige blootstelling.</t>
    </r>
  </si>
  <si>
    <r>
      <t>Classificatie binnenluchtkwaliteit a.d.h.v. CO</t>
    </r>
    <r>
      <rPr>
        <vertAlign val="subscript"/>
        <sz val="10"/>
        <color rgb="FF494949"/>
        <rFont val="Calibri"/>
        <family val="2"/>
        <scheme val="minor"/>
      </rPr>
      <t>2</t>
    </r>
    <r>
      <rPr>
        <sz val="10"/>
        <color rgb="FF494949"/>
        <rFont val="Calibri"/>
        <family val="2"/>
        <scheme val="minor"/>
      </rPr>
      <t>-concentratie in ruimten:</t>
    </r>
  </si>
  <si>
    <r>
      <t>Een gemiddelde waarde van CO</t>
    </r>
    <r>
      <rPr>
        <vertAlign val="subscript"/>
        <sz val="10"/>
        <color rgb="FF494949"/>
        <rFont val="Calibri"/>
        <family val="2"/>
        <scheme val="minor"/>
      </rPr>
      <t>2</t>
    </r>
    <r>
      <rPr>
        <sz val="10"/>
        <color rgb="FF494949"/>
        <rFont val="Calibri"/>
        <family val="2"/>
        <scheme val="minor"/>
      </rPr>
      <t>-concentratie in de buitenlucht ligt doorgaans tussen 350 en 450 ppm. Bij een buitenconcentratie van 400 ppm moet men om binnen de IDA3 klasse te vallen CO</t>
    </r>
    <r>
      <rPr>
        <vertAlign val="subscript"/>
        <sz val="10"/>
        <color rgb="FF494949"/>
        <rFont val="Calibri"/>
        <family val="2"/>
        <scheme val="minor"/>
      </rPr>
      <t>2</t>
    </r>
    <r>
      <rPr>
        <sz val="10"/>
        <color rgb="FF494949"/>
        <rFont val="Calibri"/>
        <family val="2"/>
        <scheme val="minor"/>
      </rPr>
      <t>-concentraties in het klaslokaal meten tussen 1000 en 1400 ppm. Eenzelfde absolute CO</t>
    </r>
    <r>
      <rPr>
        <vertAlign val="subscript"/>
        <sz val="10"/>
        <color rgb="FF494949"/>
        <rFont val="Calibri"/>
        <family val="2"/>
        <scheme val="minor"/>
      </rPr>
      <t>2</t>
    </r>
    <r>
      <rPr>
        <sz val="10"/>
        <color rgb="FF494949"/>
        <rFont val="Calibri"/>
        <family val="2"/>
        <scheme val="minor"/>
      </rPr>
      <t>-concentratie in een gebouw kan afhankelijk van de context (bv stedelijk of landelijk) een andere luchtkwaliteitklasse impliceren. </t>
    </r>
  </si>
  <si>
    <r>
      <t>Aan de hand van de gemiddelde hoeveelheid CO</t>
    </r>
    <r>
      <rPr>
        <vertAlign val="subscript"/>
        <sz val="10"/>
        <color rgb="FF494949"/>
        <rFont val="Calibri"/>
        <family val="2"/>
        <scheme val="minor"/>
      </rPr>
      <t>2</t>
    </r>
    <r>
      <rPr>
        <sz val="10"/>
        <color rgb="FF494949"/>
        <rFont val="Calibri"/>
        <family val="2"/>
        <scheme val="minor"/>
      </rPr>
      <t>-productie van een gebruiker werden de ventilatiedebieten corresponderend met elk van de hierboven vermelde luchtkwaliteitklassen berekend. Deze indirecte classificatie (voor ruimten bestemd voor menselijke bezetting) is ook terug te vinden in de norm NBN EN 13779.</t>
    </r>
  </si>
  <si>
    <r>
      <t>Concreet</t>
    </r>
    <r>
      <rPr>
        <sz val="10"/>
        <color rgb="FF494949"/>
        <rFont val="Calibri"/>
        <family val="2"/>
        <scheme val="minor"/>
      </rPr>
      <t>: Het minimum ontwerpdebiet per persoon voor 'ruimte bestemd voor menselijke bezetting' is door de EPB-regelgeving op deze manier vastgelegd op </t>
    </r>
    <r>
      <rPr>
        <b/>
        <sz val="10"/>
        <color rgb="FF494949"/>
        <rFont val="Calibri"/>
        <family val="2"/>
        <scheme val="minor"/>
      </rPr>
      <t>22 m³/h.persoon</t>
    </r>
    <r>
      <rPr>
        <sz val="10"/>
        <color rgb="FF494949"/>
        <rFont val="Calibri"/>
        <family val="2"/>
        <scheme val="minor"/>
      </rPr>
      <t>, de ondergrens van binnenluchtklasse IDA3 in de indirecte classificatie. Deze regelgeving is van toepassing op iedereen in het klaslokaal.</t>
    </r>
  </si>
  <si>
    <t>13.2.3  Voldoet de totale oppervlak voor ventilatie (geen spuivoorziening):</t>
  </si>
  <si>
    <t>Berekend ventillatiedebiet voldoet niet. Installatie aanpassen (opnemen in het JAP of GPP). Of afspraken i.v.m. spuien opnemen in schoolwerkplan.</t>
  </si>
  <si>
    <t>berekening aantal te korte of overschot aantal personen in een leslokaal</t>
  </si>
  <si>
    <t>Implantingsplan:</t>
  </si>
  <si>
    <t>11.2  Zijn er belemmeringen, zoals voorhangende gordijnen of zonwering?</t>
  </si>
  <si>
    <t xml:space="preserve">Zijn er belemmeringen voor spuiventilatie zoals: gordijnen, zonnewering, … ? </t>
  </si>
  <si>
    <t xml:space="preserve">13.2.2 Zijn er belemmeringen voor spuiventilatie zoals:  gordijnen, zonnewering, … ? </t>
  </si>
  <si>
    <t xml:space="preserve"> Wanneer de buitentemperatuur laag is en de binnentemperatuur normaal, is het moeilijk om zonder tocht te ventileren. Om de invloed van het weer te verkleinen, worden in scholen soms zelfregelende natuurlijke toevoerroosters toegepast. Deze sluiten gedeeltelijk bij meer wind, Installatie nakijken of ze behoorlijk werkt.</t>
  </si>
  <si>
    <t>Lokaal en/of type:</t>
  </si>
  <si>
    <t>Zijn er organisatorische maatregelen (afspraken) over het binnenluchtkwaliteit van het lokaal?</t>
  </si>
  <si>
    <t>Bron van vervuiling:</t>
  </si>
  <si>
    <t>Ventilatie waarbij verse lucht via de ene gevel toestroomt en binnenlucht via uitsluitend een of meer andere gevels, al dan niet via overstroomvoorzieningen, wordt afgevoerd.</t>
  </si>
  <si>
    <t>Het principe van de spuivoorziening is dat in een gebouw ramen, luiken of deuren zo tegen elkaar open gezet kunnen worden dat er een flinke luchtstroming of -circulatie door de ruimte ontstaat. Soms kan het daarbij nodig zijn om naast de ramen, luiken of deuren in de gevel of het dak ook de binnendeuren tussen afzonderlijke ruimten open te zetten.</t>
  </si>
  <si>
    <t>Wettelijk ventilatiedebiet</t>
  </si>
  <si>
    <t>Berekend maximaal aantal personen (berekend ventillatiedebiet):</t>
  </si>
  <si>
    <t>EPB</t>
  </si>
  <si>
    <t>Werkt men in dit lokaal dagelijks met ramen of roosters open?</t>
  </si>
  <si>
    <t>Werkt men in het lokaal met de deur open?</t>
  </si>
  <si>
    <t>Indien niet continu wordt geventileerd (natuurlijk of mechanisch), wordt er spuiventilatie toegepast?</t>
  </si>
  <si>
    <t>kopieerapparaat / printer</t>
  </si>
  <si>
    <t>Mechanisch</t>
  </si>
  <si>
    <t>13.3.1</t>
  </si>
  <si>
    <t>13.3.2</t>
  </si>
  <si>
    <t>13.3.3</t>
  </si>
  <si>
    <t>Bestaan er belemmeringen voor het gebruik van deze ventilatievoorzieningen na stormschade, neerslag, vandalisme, niet vrij … .</t>
  </si>
  <si>
    <t>(*) meer informatie te vinden in de leeswijzer</t>
  </si>
  <si>
    <t>13.3 Mechanisch</t>
  </si>
  <si>
    <t>3  Werkt men in dit lokaal met ramen en/of roosters open?</t>
  </si>
  <si>
    <t>4  Werkt men in het lokaal met de deur open?</t>
  </si>
  <si>
    <t>6.3  Indien niet continu wordt geventileerd (natuurlijk of mechanisch), wordt er spuiventilatie toegepast?</t>
  </si>
  <si>
    <t>12.2 kopieerapparaat / printer</t>
  </si>
  <si>
    <t>6.3 Indien niet continu wordt geventileerd (natuurlijk of mechanisch), wordt er spuiventilatie toegepast?</t>
  </si>
  <si>
    <t xml:space="preserve">De ventilatie 's nachts en in het weekend niet uitschakelen of afsluiten. </t>
  </si>
  <si>
    <t>(1) Indien mogelijk binnendeuren open laten staan. (2) De ventilatie 's nachts en in het weekend niet uitschakelen of afsluiten. (3 ) Bij een mechanische installatie kan je het systeem op een lagere snelheid laten werken,  of twee uur voor het opening van de school de systemen in werking stellen (programeerklok).</t>
  </si>
  <si>
    <t>11.5  Bestaan er belemmeringen voor het gebruik van deze ventilatievoorzieningen na stormschade, neerslag, vandalisme, niet vrij … .</t>
  </si>
  <si>
    <t>11.5 Bestaan er belemmeringen voor het gebruik van deze ventilatievoorzieningen na stormschade, neerslag, vandalisme, niet vrij … .</t>
  </si>
  <si>
    <t>Zijn er belemmeringen, zoals voorhangende gordijnen of zonwering?</t>
  </si>
  <si>
    <t>Frequent rooster kuisen. Belemmeringen wegnemen. Installatie aanpassen. (Opnemen in het JAP of GPP)</t>
  </si>
  <si>
    <t>13.3.3 Funtioneert de debietmeting?</t>
  </si>
  <si>
    <t>13.3. 1 Is er een EPB verslag van al de gebouwen van de school?</t>
  </si>
  <si>
    <t>13.3.2 Debietmeting aanwezig?</t>
  </si>
  <si>
    <t>13.3.1 Is er een EPB verslag van al de gebouwen van de school?</t>
  </si>
  <si>
    <t xml:space="preserve">Sensibilisering leerkrachten = toelichting leerkracht/collega's werking installatie.  </t>
  </si>
  <si>
    <t>Het lokaal wordt verlucht door "natuurlijke ventilatie". (*)</t>
  </si>
  <si>
    <t>5.2  Het lokaal wordt verlucht door "natuurlijke ventilatie".</t>
  </si>
  <si>
    <t>5.2  Het leslokaal wordt verlucht door "natuurlijke ventilatie".</t>
  </si>
  <si>
    <t>Is er bij leerlingen of leerkrachten regelmatig sprake van klachten bij binnenkomen of verblijven in een lokaal? (Irritatie of droogte van de ogen, neus, mond of keel, hoesten, niezen, last van lenzen, dufheid, vermoeidheid, stress, hoofdpijn, moeite met aandacht of inprenting, etc.)</t>
  </si>
  <si>
    <t>5.3.8</t>
  </si>
  <si>
    <t>Akoestische impact?</t>
  </si>
  <si>
    <t>5.3.8 Akoestische impact?</t>
  </si>
  <si>
    <t>7.1</t>
  </si>
  <si>
    <t>7.1 Indien het lokaal aan een drukke weg legt, gebeurt de verluchting dan via de gang en de achterkant van het gebouw?</t>
  </si>
  <si>
    <t>7.2 Indien het lokaal geen verluchtingsmogelijkheden heeft, gebeurt de verluchting dan via de gang en andere lokalen?</t>
  </si>
  <si>
    <t>Installatie, gebouw aanpassen zodat elk lokaal verlucht kan worden. (Opnemen in het JAP of GPP)</t>
  </si>
  <si>
    <t>7.1 Indien het lokaal aan een drukke weg ligt, gebeurt de verluchting dan via de gang en de achterkant van het gebouw?</t>
  </si>
  <si>
    <t>Indien het lokaal aan een drukke weg ligt, gebeurt de verluchting dan via de gang en de achterkant van het gebouw?</t>
  </si>
  <si>
    <t>Ventilatie activeren of spuien. Update procedure "Beheer CO²". (= meting + update werkafspraken) Indien er regelmatig wordt geventileerd, controleer dan of er geen schimmel aanwezig is in bvb valse plafonds.</t>
  </si>
  <si>
    <t>SOBANE - Strategie</t>
  </si>
  <si>
    <t xml:space="preserve">De Sobane-strategie is een strategie voor risicobeheersing op vier niveaus (Screening (Opsporing), OBservatie, ANalyse, Expertise). 
De eerste niveaus, Opsporing en Observatie, zijn gebaseerd op een participatieve benadering die rekening houdt met de kennis van de betrokken werknemers over hun eigen arbeidssituatie. De werknemers worden ertoe aangezet om over de problemen en de mogelijke oplossingen na te denken.
De Analyse en Expertise niveaus worden zo nodig aangewend voor de moeilijk in te schatten en op te lossen problemen. Die worden grondig onderzocht door specialisten en experten . Hun technische en wetenschappelijke kennis en hun terreinervaring zijn een aanvulling bij de praktische kennis van de werknemers over hun werksituatie. </t>
  </si>
  <si>
    <t>Schoonmaak</t>
  </si>
  <si>
    <t>Geur</t>
  </si>
  <si>
    <t>Communicatie</t>
  </si>
  <si>
    <t>Zijn er afspraken omtrent de bezetting van een lokaal?</t>
  </si>
  <si>
    <t>Zijn er afspraken omtrent het gebruik van producten? (poetsploeg, labo's)</t>
  </si>
  <si>
    <t>Is er een communicatie, ivm ventileren, naar derde? (ouders, bezoekers) bvb stickers</t>
  </si>
  <si>
    <t>Is er extra aandacht voor leerlingen/leerkrachten met gevoelige luchtwegen?</t>
  </si>
  <si>
    <t>Worden de gordijnen en/of ander textiel regelmatig gewassen? (min 60°C)</t>
  </si>
  <si>
    <t>Is de luchttoevoer (raam of rooster) tijdens het gebruik van lokalen altijd min of meer geopend? (continue verversing)? (2)</t>
  </si>
  <si>
    <t>400 ppm* x volume (in liters) / 1000000 x 0,24 liter (x # aanw.)</t>
  </si>
  <si>
    <t xml:space="preserve"> = tijd (in min) om limiet te bereiken</t>
  </si>
  <si>
    <t>minuten</t>
  </si>
  <si>
    <t xml:space="preserve">Het is aan te raden om te spuien om de </t>
  </si>
  <si>
    <t xml:space="preserve">Spuien om de </t>
  </si>
  <si>
    <r>
      <rPr>
        <b/>
        <sz val="11"/>
        <color theme="1"/>
        <rFont val="Calibri"/>
        <family val="2"/>
        <scheme val="minor"/>
      </rPr>
      <t xml:space="preserve"> Spuivoorzieningen (dwarsverluchting)</t>
    </r>
    <r>
      <rPr>
        <sz val="11"/>
        <color theme="1"/>
        <rFont val="Calibri"/>
        <family val="2"/>
        <scheme val="minor"/>
      </rPr>
      <t xml:space="preserve">: </t>
    </r>
  </si>
  <si>
    <r>
      <rPr>
        <b/>
        <sz val="11"/>
        <color theme="1"/>
        <rFont val="Calibri"/>
        <family val="2"/>
        <scheme val="minor"/>
      </rPr>
      <t>Dwarsventilatie (spuivoorziening):</t>
    </r>
    <r>
      <rPr>
        <sz val="11"/>
        <color theme="1"/>
        <rFont val="Calibri"/>
        <family val="2"/>
        <scheme val="minor"/>
      </rPr>
      <t xml:space="preserve"> </t>
    </r>
  </si>
  <si>
    <t xml:space="preserve">Een  schoolgebouw is gebouwd in een bepaald bouwjaar. De leeftijd en bouwrenovaties gegeven de afwerkingsgraad aan van het huidig schoolgebouw. Denk hier aan ramen en deuren, mechanische verluchting, ... Voorbeelden van typelokalen: leslokaal basisonderwijs, bureel ondersteunend personeelsleden, werkplaats, refter, …. </t>
  </si>
  <si>
    <t>De polluenten in een klas:
- VOS, solventen, troposferische ozon
  (meubelen, bouwmaterialen, onderhoudsproducten, schoolactiviteiten, …)
- Fijne deeltjes
  (buiten, activiteiten, krijt, …)
- (CO2 )
  (personen in de klas)
…</t>
  </si>
  <si>
    <t>De werkgever moet daarom de nodige technische of organisatorische maatregelen nemen opdat de CO2-concentratie in deze werklokalen onder een bepaalde grenswaarde blijft. Sinds juni 2019 is de maximale grenswaarde voor de CO2-concentratie verhoogd van 800 ppm naar 900 ppm. De werkgever kan ook kiezen voor een minimum ventilatiedebiet van 40 m³/u per aanwezige persoon.
Op twee voorwaarden kan een CO2-concentratie van 1200 ppm of een minimum ventilatiedebiet van 25 m³/u per aanwezige persoon worden toegestaan:
1. de werkgever kan op basis van de resultaten van de risicoanalyse aantonen dat de werknemers een gelijkwaardig of beter beschermingsniveau genieten wat de binnenluchtkwaliteit betreft, doordat verontreinigingsbronnen werden uitgeschakeld of aanzienlijk werden verminderd, bijvoorbeeld door het gebruik van emissiearme materialen;
2. de werkgever heeft hierover voorafgaand het advies gevraagd van de bevoegde preventieadviseur en van het comité.
Bij nieuwbouw: Het minimum ontwerpdebiet per persoon voor 'ruimte bestemd voor menselijke bezetting' is door de EPB-regelgeving op deze manier vastgelegd op 22 m³/h.persoon, de ondergrens van binnenluchtklasse IDA3 in de indirecte classificatie. Deze regelgeving is van toepassing op iedereen in het klaslokaal.
Uitzondering hierop zijn de toiletten. Indien het aantal toiletten en urinoirs gekend zijn, moet men een ventilatiedebiet hebben van minimum 25m³/h.wc . Als het aantal niet gekend is, dan wordt er gerekend met 15m³/h.m² .</t>
  </si>
  <si>
    <t>Al sinds meer dan 10 jaar wordt er een EPB verslag gevraagd bij de meeste nieuwbouwprojecten en verbouwingen waarvoor een stedenbouwkundige vereist is. Die EPB verslaggever moet men aanstellen nog voor de werken beginnen. Met dit EPB verslag toont u aan dat hetgebouw voldoende maatregelen neemt om het energieverbruik tot een minimum te beperken.</t>
  </si>
  <si>
    <t>Bepaling typelokalen:</t>
  </si>
  <si>
    <t>Gebouw</t>
  </si>
  <si>
    <t>Typelokaal</t>
  </si>
  <si>
    <t>Lokaalnummer</t>
  </si>
  <si>
    <t>minuten gedurende 5 minuten.</t>
  </si>
  <si>
    <t>m²</t>
  </si>
  <si>
    <t>13.2.3  Voldoet de totale oppervlak voor ventilatie?</t>
  </si>
  <si>
    <t>Voldoet de totale oppervlak voor ventilatie?</t>
  </si>
  <si>
    <t>Benodigd ventilatieoppervlak per gevel bij dwarsventilatie (m²)</t>
  </si>
  <si>
    <t>Benodigd ventilatieoppervlak indien geen dwarsventilatie (m²)</t>
  </si>
  <si>
    <t>?</t>
  </si>
  <si>
    <t>Kunnen de ramen op kiep open zodat er geen valgevaar is?</t>
  </si>
  <si>
    <t xml:space="preserve">Het is aan te raden om 5 minuten te spuien, dit om de </t>
  </si>
  <si>
    <t xml:space="preserve">13.2.2  </t>
  </si>
  <si>
    <t>Staan er voldoende ramen open? En is er geen valgevaar?</t>
  </si>
  <si>
    <t>13.2.1  Staan er voldoende ramen open? En is er geen valgevaar?</t>
  </si>
  <si>
    <t>Voldoende ramen steeds laten  open staan. Maken van werkafspraken. Zorg er steeds voor dat er geen mogelijkheid bestaat op valgevaar.</t>
  </si>
  <si>
    <t xml:space="preserve">Extra aandachtspunt: </t>
  </si>
  <si>
    <t>Buiten werktijden moet de ventilatie in enige mate doorgaan. Als er ‘s nachts geen ventilatie mogelijk is, dient er voor aanvang van de lessen minimum 5 minuten gespuid te worden (ramen en deuren wijd open) om alle lucht te verversen. Doen dit ook tijdens speeltijden en middagpauze.</t>
  </si>
  <si>
    <t xml:space="preserve">Advies: </t>
  </si>
  <si>
    <t>Roosters Type 1:</t>
  </si>
  <si>
    <t>Debiet: 43,5m³/u/m</t>
  </si>
  <si>
    <t>Roosters Type 2:</t>
  </si>
  <si>
    <t>Roosters Type 3:</t>
  </si>
  <si>
    <t>Debiet: 76,8m³/u/m</t>
  </si>
  <si>
    <t>Roosters Type 4:</t>
  </si>
  <si>
    <t>Debiet: 53,1m³/u/m</t>
  </si>
  <si>
    <t>Zijn er vastgelegde afspraken over het schoonmaken van lokalen?</t>
  </si>
  <si>
    <t>Debiet: 61,1 m³/u/m</t>
  </si>
  <si>
    <t>Gebouw(en):</t>
  </si>
  <si>
    <t xml:space="preserve">Ramen met verluchtingsrooster(s) </t>
  </si>
  <si>
    <t>kapsalon</t>
  </si>
  <si>
    <t>Besluit per type:</t>
  </si>
  <si>
    <t>Algemeen Advies:</t>
  </si>
  <si>
    <t>Zorg ervoor dat de ramen steeds op kiepstand of met een blockagesysteem worden geopend. Zo is er geen valgevaar mogelijk. Indien er ramen zijn die niet meer open kunnen raden aan deze te herstelen.</t>
  </si>
  <si>
    <t>Zie algemeen advies</t>
  </si>
  <si>
    <t>Geen controle</t>
  </si>
  <si>
    <t>ja</t>
  </si>
  <si>
    <t>neen</t>
  </si>
  <si>
    <t>BESLUIT</t>
  </si>
  <si>
    <t>Type Velux (debiet x aantal veluxen)</t>
  </si>
  <si>
    <t>Roosters regelmatig nakijken of ze open of gesloten zijn. Momenteel zijn de roosters proper.</t>
  </si>
  <si>
    <t>technische ruimte</t>
  </si>
  <si>
    <t>1 lokaal</t>
  </si>
  <si>
    <t>geen</t>
  </si>
  <si>
    <t>De mechanische ventilatie wordt momenteel, maar de ramen staan ook open. Hierdoor zal het systeem niet optimaal werken.</t>
  </si>
  <si>
    <t>Vermits de mechanische installatie wordt gebruikt, raden we aan de ramen en deuren NIET open te zetten.</t>
  </si>
  <si>
    <t>Wordt de luchtvervuiling in het lokaal aangepakt aan de bron? (Indien meer informatie gewenst, zie quickscan) (*)</t>
  </si>
  <si>
    <t xml:space="preserve">2  Wordt de luchtvervuiling in het lokaal aangepakt aan de bron? </t>
  </si>
  <si>
    <t>Wordt de luchtvervuiling in het lokaal aangepakt aan de bron?  (Indien meer informatie gewenst, zie quickscan) (*)</t>
  </si>
  <si>
    <t>Enkel ramen en deuren</t>
  </si>
  <si>
    <t>Grote ruimte zoals turnzalen, praktijkruimte, …</t>
  </si>
  <si>
    <t>Het is aan te raden de leslokalen 5 minuten te spuien, dit gemiddeld om de</t>
  </si>
  <si>
    <t>Benodigd ventilatieoppervlak</t>
  </si>
  <si>
    <r>
      <t>Schoolgebouwen zijn al of</t>
    </r>
    <r>
      <rPr>
        <u/>
        <sz val="11"/>
        <color theme="1"/>
        <rFont val="Calibri"/>
        <family val="2"/>
        <scheme val="minor"/>
      </rPr>
      <t xml:space="preserve"> </t>
    </r>
    <r>
      <rPr>
        <sz val="11"/>
        <color theme="1"/>
        <rFont val="Calibri"/>
        <family val="2"/>
        <scheme val="minor"/>
      </rPr>
      <t xml:space="preserve">niet uitgerust met één ventilatiesysteem (ventilatiesystemen). Het type van verluchting geeft een type van schoolgebouw aan en zo bekomen we een type van leslokaal. 
Het is </t>
    </r>
    <r>
      <rPr>
        <u/>
        <sz val="11"/>
        <color theme="1"/>
        <rFont val="Calibri"/>
        <family val="2"/>
        <scheme val="minor"/>
      </rPr>
      <t>niet</t>
    </r>
    <r>
      <rPr>
        <sz val="11"/>
        <color theme="1"/>
        <rFont val="Calibri"/>
        <family val="2"/>
        <scheme val="minor"/>
      </rPr>
      <t xml:space="preserve"> de bedoeling om van alle leslokalen een RA op te stellen. Buiten het opmaken van een type-lokaal per gebouw worden eveneens de lokalen die uitgerust zijn met een ander ventilatiesysteem en/of met grote afwijking mee opgenomen in de RA.</t>
    </r>
  </si>
  <si>
    <t>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
Als het schoolgebouw geen van bovenstaande systemen heeft dan moet men spuien.( Spuivoorzieningen (verluchting)). Het principe van de spuivoorziening is dat in een gebouw ramen, luiken of deuren zo tegen elkaar open gezet kunnen worden dat er een flinke luchtstroming of -circulatie door de ruimte ontstaat. Soms kan het daarbij nodig zijn om naast de ramen, luiken of deuren in de gevel of het dak ook de binnendeuren tussen afzonderlijke ruimten open te zetten.</t>
  </si>
  <si>
    <r>
      <rPr>
        <b/>
        <sz val="11"/>
        <color theme="1"/>
        <rFont val="Calibri"/>
        <family val="2"/>
        <scheme val="minor"/>
      </rPr>
      <t>Ventilatiesystemen:</t>
    </r>
    <r>
      <rPr>
        <sz val="11"/>
        <color theme="1"/>
        <rFont val="Calibri"/>
        <family val="2"/>
        <scheme val="minor"/>
      </rPr>
      <t xml:space="preserve">
Om te zorgen voor een goede binnenluchtkwaliteit is het belangrijk om te verluchten en te ventileren. Verluchten kan door het raam te openen, ventileren daarentegen gebeurt met een ventilatiesysteem. Zo’n systeem brengt verse lucht in het gebouw en voert de vervuilde lucht af. In Vlaanderen is sinds 2006 een ventilatiesysteem verplicht in nieuwe gebouwen en bij ingrijpende energetische renovaties.
De ventilatiesystemen worden opgedeeld in vier soorten:
  •  Ventilatiesysteem A: Natuurlijke luchtafvoer en -toevoer = Natuurlijke ventilatie
  •  Ventilatiesysteem B: Natuurlijke luchtafvoer en mechanische luchttoevoer = Toevoerventilatie
  •  Ventilatiesysteem C: Mechanische luchtafvoer en natuurlijke luchttoevoer = Afvoerventilatie
  •  Ventilatiesysteem D: Mechanische lucht afvoer en -toevoer = Balansventilatie
Natuurlijke afvoer en toevoer gebeurt via een rooster in vensters, deuren en muren. Mechanische ventilatie wordt door één of meerdere ventilatoren tot stand gebracht.
</t>
    </r>
  </si>
  <si>
    <t>A</t>
  </si>
  <si>
    <t>A001</t>
  </si>
  <si>
    <t>B</t>
  </si>
  <si>
    <t>B001</t>
  </si>
  <si>
    <t>C</t>
  </si>
  <si>
    <t>C001</t>
  </si>
  <si>
    <t>D</t>
  </si>
  <si>
    <t>D001</t>
  </si>
  <si>
    <t>geen extra aandachtspunten.</t>
  </si>
  <si>
    <t xml:space="preserve">Indien mogelijk extra ventillatie of afspraken omtrent openzetten ramen en binnen deuren. </t>
  </si>
  <si>
    <t xml:space="preserve">Informatie van leerkracht of directeur </t>
  </si>
  <si>
    <t>Op te nemen in de afsprakenlijst binnen de organisatie van de school:</t>
  </si>
  <si>
    <t>•  Zorg ervoor dat roosters en andere luchttoevoeren goed proper zijn. (wie doet dit?)
•  Kies voor stofvrij schrijfmateriaal op het schoolbord.
•  Gebruik geen sterk geurende of agressieve schoonmaakmiddelen zoals chloor of dettol. Deze producten zorgen ook voor luchtverontreiniging.
•  Gebruik de juiste dosis van schoonmaakmiddelen zoals aangegeven op de verpakking.
•  Verwijder versieringen en werkstukken na een maand
•  Was in de vakanties alle textiel op 60°C om huisstofmijten te doden.
•  Zet tijdens het schoonmaken zoveel mogelijk ramen wijd open.
•  Gebruik voor gladde vloeren een brede stofbindende wisser. Gebruik een stofzuiger met een HEPA-filter (HEPA is een afkorting van high-efficiency particulate air (hoewel ook andere benamingen bekend zijn) en is van toepassing op specifieke type luchtfilters die tussen minimaal 85% en maximaal 99,999995% van alle stofdeeltjes van 0,3 micrometer (µm) tegenhouden, afhankelijk van het specifieke filtertype.) voor boeken en voor textiel op vloeren en stoelen, en een vochtig microvezeldoekje voor tafels, deuren, enz. Het schone oppervlak moet vrijwel droog achterblijven. Dit geldt ook voor het schoolbord.
•  Maak geen snelle bewegingen om te poetsen, te vegen of te stofzuigen, maar beweeg rustig om geen stof op te wervelen.
•  Het vochtig reinigen van tafels, deur, schoolbord, wasbak, speelgoed e.d. kan ingepast worden in activiteiten van een klas. Let wel op dat een kind met gevoelige luchtwegen een klusje zonder stof krijgt.</t>
  </si>
  <si>
    <t>•  Zet ramen en roosters, aan een verkeersluwe zijde van het gebouw, op een kierstand
•  Stem de grootte van de kier af op het aantal leerlingen in de klas
•  Zet tijdens de speeltijd alle ramen ongeveer 10 centimer open, zeker als er tijdens de klasactiviteiten gewerkt is met lijm of verf.
•  Alle ramen een beetje openzetten heeft meer effect dan één raam helemaal omdat je hierdoor wat tocht creëert en dus betere verversing.
•  Vermijd indien mogelijk overbevolkte klassen. Zet de grootste groepen in die ruimtes die de beste ventilatiemogelijkheden hebben
•  Sommige ruimtes hebben nood aan extra verluchting. Het gaat hier over bijvoorbeeld computer- en knutselklassen en ook sanitaire ruimtes. Ook wanneer er tijdens de les actievere werkvormen of bewegingsspelletjes voor zijn kan extra verluchten nodig zijn.
•  De klassen goed verluchten is een taak voor iedereen. Maak goede afspraken met collega’s en leerlingen om op vaste tijdstippen de ramen even open te zetten.. Zo wordt het duidelijk voor iedereen en zal het aanvoelen als een gewoonte in plaats van een opdracht. Denk erover na om deze afspraken op schoolniveau te doen, zodat ze in elke klas toegepast worden.
•  Ga samen met de leerlingen aan de slag met de campagnes Lekker Fris  (tweede graad basisonderwijs ) (http://oud.gezondheidenmilieu.be/nl/projecten/lekker_fris-907.html) of AiratSchool (secundaire onderwijs) (http://oud.gezondheidenmilieu.be/nl/projecten/air@school-908.html), en leer meer over verluchting en ventilatie op school.</t>
  </si>
  <si>
    <t>Leerlingen en leerkrachten in de klas (lokaal) verontreinigen de klas door hun activiteiten en het verspreiden van stofdeeltjes, haren, huidschilfers en kledingvezels.
Een paar tips om de vervuilende bronnen in de klas te beperken en de klasruimte proper en fris te houden. Op te nemen in de afsprakenlijst binnen de organisatie van de school: zie leeswijzer</t>
  </si>
  <si>
    <t>Op te nemen in de afsprakenlijst binnen de organisatie van de school: zie leeswijzer</t>
  </si>
  <si>
    <r>
      <t>Spuivoorzieningen zullen in elk klaslokaal voldoende aanwezig moeten zijn om in</t>
    </r>
    <r>
      <rPr>
        <b/>
        <u/>
        <sz val="11"/>
        <color theme="1"/>
        <rFont val="Calibri"/>
        <family val="2"/>
        <scheme val="minor"/>
      </rPr>
      <t xml:space="preserve"> korte tijd </t>
    </r>
    <r>
      <rPr>
        <sz val="11"/>
        <color theme="1"/>
        <rFont val="Calibri"/>
        <family val="2"/>
        <scheme val="minor"/>
      </rPr>
      <t>(bv speeltijd) veel warme of verontreinigde lucht af te voeren.
• Alle verblijfsruimten bezitten voorzieningen om te spuien. Denk hier aan kipramen voor  dwarsventilatie.
• Bij één buitengevel: ten minste 6,0 m2  te openen ramen of deuren
• Bij twee tegenover elkaar liggende buitengevels, of twee buitengevels die onder een hoek van 90º  ten opzicht van elkaar zijn gesitueerd: ten minste 1,5 m2  te openen ramen of deuren per gevel. ( = dwarsventilatie)</t>
    </r>
  </si>
  <si>
    <t>Staan er voldoende ramen open zonder valgevaar?</t>
  </si>
  <si>
    <t>De gordijnen en de zonwering mogen, zowel in open als gesloten toestand, de ventilatieopeningen niet afdekken aangezien dan onvoldoende verse buitenlucht kan binnenkomen c.q. binnenlucht kan worden afgevoerd.</t>
  </si>
  <si>
    <t>De lucht in een klas met actieve kinderen raakt snel verontreinigd. In de klas zorgen stiften, lijm, verf, meubelen of computers en ook de ademhaling van de aanwezigen voor luchtvervuiling. Om de vervuiling  te verwijderen moet het klaslokaal geventileerd en verlucht worden.</t>
  </si>
  <si>
    <t>13.1.3</t>
  </si>
  <si>
    <t>Wordt er continu geventileerd, ook ’s nachts en in het weekend?</t>
  </si>
  <si>
    <r>
      <t xml:space="preserve">O. </t>
    </r>
    <r>
      <rPr>
        <sz val="11"/>
        <color theme="1"/>
        <rFont val="Calibri"/>
        <family val="2"/>
      </rPr>
      <t>&lt; 400: Zeer Goed</t>
    </r>
  </si>
  <si>
    <t>I. 400-600: GOED</t>
  </si>
  <si>
    <t>II. 600 - 1000: Matig</t>
  </si>
  <si>
    <t>III. &gt;1000: Slecht</t>
  </si>
  <si>
    <t>O. &lt; 400: Zeer Goed</t>
  </si>
  <si>
    <t>Zijn er in school planten aanwezig en worden ze stofvrij gehouden?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</si>
</sst>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3" x14ac:knownFonts="1">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0"/>
      <name val="Arial"/>
      <family val="2"/>
    </font>
    <font>
      <b/>
      <sz val="8"/>
      <name val="Arial"/>
      <family val="2"/>
    </font>
    <font>
      <sz val="8"/>
      <name val="Arial"/>
      <family val="2"/>
    </font>
    <font>
      <sz val="7"/>
      <name val="Arial"/>
      <family val="2"/>
    </font>
    <font>
      <sz val="8"/>
      <color indexed="12"/>
      <name val="Arial"/>
      <family val="2"/>
    </font>
    <font>
      <sz val="10"/>
      <color indexed="12"/>
      <name val="Arial"/>
      <family val="2"/>
    </font>
    <font>
      <u/>
      <sz val="10"/>
      <color indexed="12"/>
      <name val="Arial"/>
      <family val="2"/>
    </font>
    <font>
      <b/>
      <sz val="8"/>
      <color indexed="48"/>
      <name val="Arial"/>
      <family val="2"/>
    </font>
    <font>
      <sz val="10"/>
      <name val="Arial"/>
      <family val="2"/>
    </font>
    <font>
      <b/>
      <sz val="10"/>
      <color indexed="48"/>
      <name val="Arial"/>
      <family val="2"/>
    </font>
    <font>
      <b/>
      <sz val="11"/>
      <color rgb="FF666666"/>
      <name val="Tahoma"/>
      <family val="2"/>
    </font>
    <font>
      <sz val="8"/>
      <color rgb="FF333333"/>
      <name val="Tahoma"/>
      <family val="2"/>
    </font>
    <font>
      <sz val="11"/>
      <color theme="1"/>
      <name val="Tahoma"/>
      <family val="2"/>
    </font>
    <font>
      <b/>
      <sz val="11"/>
      <color theme="1"/>
      <name val="Tahoma"/>
      <family val="2"/>
    </font>
    <font>
      <b/>
      <sz val="11"/>
      <color rgb="FFFFFFFF"/>
      <name val="Tahoma"/>
      <family val="2"/>
    </font>
    <font>
      <b/>
      <i/>
      <sz val="11"/>
      <color theme="1"/>
      <name val="Tahoma"/>
      <family val="2"/>
    </font>
    <font>
      <sz val="10"/>
      <color rgb="FF494949"/>
      <name val="Arial"/>
      <family val="2"/>
    </font>
    <font>
      <b/>
      <sz val="10"/>
      <color rgb="FF494949"/>
      <name val="Arial"/>
      <family val="2"/>
    </font>
    <font>
      <b/>
      <sz val="9"/>
      <color theme="1"/>
      <name val="Verdana"/>
      <family val="2"/>
    </font>
    <font>
      <sz val="9"/>
      <color theme="1"/>
      <name val="Verdana"/>
      <family val="2"/>
    </font>
    <font>
      <b/>
      <sz val="14"/>
      <color theme="1"/>
      <name val="Calibri"/>
      <family val="2"/>
      <scheme val="minor"/>
    </font>
    <font>
      <sz val="8"/>
      <name val="Calibri"/>
      <family val="2"/>
      <scheme val="minor"/>
    </font>
    <font>
      <i/>
      <sz val="11"/>
      <color theme="1"/>
      <name val="Calibri"/>
      <family val="2"/>
      <scheme val="minor"/>
    </font>
    <font>
      <b/>
      <sz val="14"/>
      <color rgb="FF000000"/>
      <name val="Times New Roman"/>
      <family val="1"/>
    </font>
    <font>
      <sz val="11"/>
      <color theme="1"/>
      <name val="Times New Roman"/>
      <family val="1"/>
    </font>
    <font>
      <b/>
      <sz val="11"/>
      <color rgb="FFFF0000"/>
      <name val="Calibri"/>
      <family val="2"/>
      <scheme val="minor"/>
    </font>
    <font>
      <sz val="9"/>
      <color rgb="FFFF0000"/>
      <name val="Verdana"/>
      <family val="2"/>
    </font>
    <font>
      <sz val="11"/>
      <name val="Calibri"/>
      <family val="2"/>
      <scheme val="minor"/>
    </font>
    <font>
      <b/>
      <sz val="11"/>
      <name val="Calibri"/>
      <family val="2"/>
      <scheme val="minor"/>
    </font>
    <font>
      <sz val="9"/>
      <color indexed="81"/>
      <name val="Tahoma"/>
      <family val="2"/>
    </font>
    <font>
      <b/>
      <sz val="9"/>
      <color indexed="81"/>
      <name val="Tahoma"/>
      <family val="2"/>
    </font>
    <font>
      <sz val="9"/>
      <name val="Verdana"/>
      <family val="2"/>
    </font>
    <font>
      <b/>
      <sz val="14"/>
      <name val="Calibri"/>
      <family val="2"/>
      <scheme val="minor"/>
    </font>
    <font>
      <u/>
      <sz val="9"/>
      <color indexed="81"/>
      <name val="Tahoma"/>
      <family val="2"/>
    </font>
    <font>
      <u/>
      <sz val="11"/>
      <color rgb="FFFF0000"/>
      <name val="Calibri"/>
      <family val="2"/>
      <scheme val="minor"/>
    </font>
    <font>
      <b/>
      <sz val="12"/>
      <name val="Calibri"/>
      <family val="2"/>
      <scheme val="minor"/>
    </font>
    <font>
      <b/>
      <u/>
      <sz val="14"/>
      <name val="Calibri"/>
      <family val="2"/>
      <scheme val="minor"/>
    </font>
    <font>
      <b/>
      <u/>
      <sz val="14"/>
      <color theme="1"/>
      <name val="Calibri"/>
      <family val="2"/>
      <scheme val="minor"/>
    </font>
    <font>
      <sz val="12"/>
      <name val="Calibri"/>
      <family val="2"/>
      <scheme val="minor"/>
    </font>
    <font>
      <u/>
      <sz val="11"/>
      <name val="Calibri"/>
      <family val="2"/>
      <scheme val="minor"/>
    </font>
    <font>
      <sz val="14"/>
      <name val="Calibri"/>
      <family val="2"/>
      <scheme val="minor"/>
    </font>
    <font>
      <sz val="11"/>
      <color rgb="FF0070C0"/>
      <name val="Calibri"/>
      <family val="2"/>
      <scheme val="minor"/>
    </font>
    <font>
      <sz val="8"/>
      <color theme="1"/>
      <name val="Calibri"/>
      <family val="2"/>
      <scheme val="minor"/>
    </font>
    <font>
      <u/>
      <sz val="11"/>
      <color theme="1"/>
      <name val="Calibri"/>
      <family val="2"/>
      <scheme val="minor"/>
    </font>
    <font>
      <b/>
      <u/>
      <sz val="11"/>
      <color theme="1"/>
      <name val="Calibri"/>
      <family val="2"/>
      <scheme val="minor"/>
    </font>
    <font>
      <b/>
      <u/>
      <sz val="12"/>
      <name val="Times New Roman"/>
      <family val="1"/>
    </font>
    <font>
      <sz val="12"/>
      <name val="Times New Roman"/>
      <family val="1"/>
    </font>
    <font>
      <b/>
      <sz val="16"/>
      <name val="Times New Roman"/>
      <family val="1"/>
    </font>
    <font>
      <b/>
      <sz val="16"/>
      <name val="Arial"/>
      <family val="2"/>
    </font>
    <font>
      <b/>
      <sz val="48"/>
      <name val="Cooper Black"/>
      <family val="1"/>
    </font>
    <font>
      <sz val="38"/>
      <name val="Cooper Black"/>
      <family val="1"/>
    </font>
    <font>
      <sz val="24"/>
      <name val="Arial"/>
      <family val="2"/>
    </font>
    <font>
      <b/>
      <sz val="24"/>
      <name val="Arial"/>
      <family val="2"/>
    </font>
    <font>
      <sz val="12"/>
      <name val="Arial"/>
      <family val="2"/>
    </font>
    <font>
      <b/>
      <sz val="18"/>
      <name val="Arial"/>
      <family val="2"/>
    </font>
    <font>
      <b/>
      <sz val="14"/>
      <name val="Arial"/>
      <family val="2"/>
    </font>
    <font>
      <b/>
      <i/>
      <sz val="16"/>
      <name val="Arial"/>
      <family val="2"/>
    </font>
    <font>
      <i/>
      <sz val="10"/>
      <name val="Arial"/>
      <family val="2"/>
    </font>
    <font>
      <b/>
      <i/>
      <sz val="14"/>
      <name val="Arial"/>
      <family val="2"/>
    </font>
    <font>
      <sz val="5"/>
      <name val="Verdana"/>
      <family val="2"/>
    </font>
    <font>
      <u/>
      <sz val="11"/>
      <color theme="1"/>
      <name val="Calibri"/>
      <family val="2"/>
    </font>
    <font>
      <u/>
      <sz val="11"/>
      <name val="Calibri"/>
      <family val="2"/>
    </font>
    <font>
      <sz val="12"/>
      <name val="Calibri"/>
      <family val="2"/>
    </font>
    <font>
      <u/>
      <sz val="12"/>
      <name val="Calibri"/>
      <family val="2"/>
      <scheme val="minor"/>
    </font>
    <font>
      <sz val="11"/>
      <color theme="1"/>
      <name val="Calibri"/>
      <family val="2"/>
    </font>
    <font>
      <sz val="10"/>
      <name val="Calibri"/>
      <family val="2"/>
      <scheme val="minor"/>
    </font>
    <font>
      <sz val="10"/>
      <color rgb="FF494949"/>
      <name val="Calibri"/>
      <family val="2"/>
      <scheme val="minor"/>
    </font>
    <font>
      <vertAlign val="subscript"/>
      <sz val="10"/>
      <color rgb="FF494949"/>
      <name val="Calibri"/>
      <family val="2"/>
      <scheme val="minor"/>
    </font>
    <font>
      <sz val="10"/>
      <color rgb="FF0F475B"/>
      <name val="Calibri"/>
      <family val="2"/>
      <scheme val="minor"/>
    </font>
    <font>
      <b/>
      <sz val="10"/>
      <color rgb="FF494949"/>
      <name val="Calibri"/>
      <family val="2"/>
      <scheme val="minor"/>
    </font>
    <font>
      <u/>
      <sz val="10"/>
      <color indexed="12"/>
      <name val="Calibri"/>
      <family val="2"/>
      <scheme val="minor"/>
    </font>
    <font>
      <i/>
      <sz val="10"/>
      <color rgb="FF494949"/>
      <name val="Calibri"/>
      <family val="2"/>
      <scheme val="minor"/>
    </font>
    <font>
      <sz val="11"/>
      <color theme="0"/>
      <name val="Calibri"/>
      <family val="2"/>
      <scheme val="minor"/>
    </font>
    <font>
      <u/>
      <sz val="14"/>
      <color rgb="FF2F2F2F"/>
      <name val="Calibri"/>
      <family val="2"/>
      <scheme val="minor"/>
    </font>
    <font>
      <u/>
      <sz val="14"/>
      <color theme="1"/>
      <name val="Calibri"/>
      <family val="2"/>
      <scheme val="minor"/>
    </font>
    <font>
      <sz val="11"/>
      <color theme="0" tint="-0.14999847407452621"/>
      <name val="Calibri"/>
      <family val="2"/>
      <scheme val="minor"/>
    </font>
    <font>
      <i/>
      <sz val="10"/>
      <color theme="1"/>
      <name val="Calibri"/>
      <family val="2"/>
      <scheme val="minor"/>
    </font>
    <font>
      <i/>
      <sz val="11"/>
      <name val="Calibri"/>
      <family val="2"/>
      <scheme val="minor"/>
    </font>
    <font>
      <i/>
      <sz val="9"/>
      <name val="Verdana"/>
      <family val="2"/>
    </font>
  </fonts>
  <fills count="22">
    <fill>
      <patternFill patternType="none"/>
    </fill>
    <fill>
      <patternFill patternType="gray125"/>
    </fill>
    <fill>
      <patternFill patternType="solid">
        <fgColor indexed="9"/>
        <bgColor indexed="64"/>
      </patternFill>
    </fill>
    <fill>
      <patternFill patternType="solid">
        <fgColor rgb="FF92D050"/>
        <bgColor indexed="64"/>
      </patternFill>
    </fill>
    <fill>
      <patternFill patternType="solid">
        <fgColor rgb="FFFFC000"/>
        <bgColor indexed="64"/>
      </patternFill>
    </fill>
    <fill>
      <patternFill patternType="solid">
        <fgColor rgb="FFCF1E26"/>
        <bgColor indexed="64"/>
      </patternFill>
    </fill>
    <fill>
      <patternFill patternType="solid">
        <fgColor rgb="FFC0C0C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1"/>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rgb="FF92D050"/>
      </patternFill>
    </fill>
    <fill>
      <patternFill patternType="solid">
        <fgColor rgb="FFFFC000"/>
        <bgColor rgb="FFFFC000"/>
      </patternFill>
    </fill>
    <fill>
      <patternFill patternType="solid">
        <fgColor rgb="FFFF0000"/>
        <bgColor rgb="FFFF0000"/>
      </patternFill>
    </fill>
  </fills>
  <borders count="4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tted">
        <color indexed="64"/>
      </right>
      <top style="dotted">
        <color indexed="64"/>
      </top>
      <bottom style="dotted">
        <color indexed="64"/>
      </bottom>
      <diagonal/>
    </border>
    <border>
      <left style="thin">
        <color indexed="64"/>
      </left>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diagonal/>
    </border>
  </borders>
  <cellStyleXfs count="2">
    <xf numFmtId="0" fontId="0" fillId="0" borderId="0"/>
    <xf numFmtId="0" fontId="10" fillId="0" borderId="0" applyNumberFormat="0" applyFill="0" applyBorder="0" applyAlignment="0" applyProtection="0">
      <alignment vertical="top"/>
      <protection locked="0"/>
    </xf>
  </cellStyleXfs>
  <cellXfs count="442">
    <xf numFmtId="0" fontId="0" fillId="0" borderId="0" xfId="0"/>
    <xf numFmtId="0" fontId="2" fillId="0" borderId="0" xfId="0" applyFont="1"/>
    <xf numFmtId="0" fontId="0" fillId="0" borderId="0" xfId="0" applyAlignment="1">
      <alignment horizontal="center"/>
    </xf>
    <xf numFmtId="0" fontId="0" fillId="0" borderId="0" xfId="0" applyAlignment="1">
      <alignment wrapText="1"/>
    </xf>
    <xf numFmtId="0" fontId="0" fillId="2" borderId="0" xfId="0" applyFill="1"/>
    <xf numFmtId="0" fontId="0" fillId="2" borderId="0" xfId="0" applyFill="1" applyAlignment="1">
      <alignment horizontal="center"/>
    </xf>
    <xf numFmtId="0" fontId="6" fillId="0" borderId="12" xfId="0" applyFont="1" applyBorder="1"/>
    <xf numFmtId="0" fontId="5" fillId="0" borderId="13" xfId="0" applyFont="1" applyBorder="1" applyAlignment="1">
      <alignment horizontal="center"/>
    </xf>
    <xf numFmtId="0" fontId="5" fillId="0" borderId="14" xfId="0" applyFont="1" applyBorder="1" applyAlignment="1">
      <alignment horizontal="center"/>
    </xf>
    <xf numFmtId="0" fontId="6" fillId="0" borderId="15" xfId="0" applyFont="1" applyBorder="1"/>
    <xf numFmtId="0" fontId="5" fillId="0" borderId="16" xfId="0" applyFont="1" applyBorder="1" applyAlignment="1">
      <alignment horizontal="center"/>
    </xf>
    <xf numFmtId="0" fontId="5" fillId="0" borderId="17" xfId="0" applyFont="1" applyBorder="1" applyAlignment="1">
      <alignment horizontal="center"/>
    </xf>
    <xf numFmtId="0" fontId="6" fillId="0" borderId="18" xfId="0" applyFont="1" applyBorder="1"/>
    <xf numFmtId="0" fontId="5" fillId="0" borderId="19" xfId="0" applyFont="1" applyBorder="1" applyAlignment="1">
      <alignment horizontal="center"/>
    </xf>
    <xf numFmtId="0" fontId="5" fillId="0" borderId="20" xfId="0" applyFont="1" applyBorder="1" applyAlignment="1">
      <alignment horizontal="center"/>
    </xf>
    <xf numFmtId="0" fontId="6" fillId="0" borderId="21" xfId="0" applyFont="1" applyBorder="1"/>
    <xf numFmtId="0" fontId="5" fillId="0" borderId="22" xfId="0" applyFont="1" applyBorder="1" applyAlignment="1">
      <alignment horizontal="center"/>
    </xf>
    <xf numFmtId="0" fontId="5" fillId="0" borderId="23" xfId="0" applyFont="1" applyBorder="1" applyAlignment="1">
      <alignment horizontal="center"/>
    </xf>
    <xf numFmtId="0" fontId="6" fillId="2" borderId="0" xfId="0" applyFont="1" applyFill="1"/>
    <xf numFmtId="0" fontId="5" fillId="2" borderId="0" xfId="0" applyFont="1" applyFill="1" applyAlignment="1">
      <alignment horizontal="center"/>
    </xf>
    <xf numFmtId="0" fontId="6" fillId="2" borderId="0" xfId="0" applyFont="1" applyFill="1" applyAlignment="1">
      <alignment horizontal="center"/>
    </xf>
    <xf numFmtId="0" fontId="6" fillId="0" borderId="30" xfId="0" applyFont="1" applyBorder="1"/>
    <xf numFmtId="0" fontId="5" fillId="0" borderId="31" xfId="0" applyFont="1" applyBorder="1" applyAlignment="1">
      <alignment horizontal="center"/>
    </xf>
    <xf numFmtId="0" fontId="5" fillId="0" borderId="32" xfId="0" applyFont="1" applyBorder="1" applyAlignment="1">
      <alignment horizontal="center"/>
    </xf>
    <xf numFmtId="0" fontId="7" fillId="2" borderId="0" xfId="0" applyFont="1" applyFill="1" applyAlignment="1">
      <alignment horizontal="center"/>
    </xf>
    <xf numFmtId="0" fontId="6" fillId="2" borderId="33" xfId="0" applyFont="1" applyFill="1" applyBorder="1"/>
    <xf numFmtId="0" fontId="5" fillId="2" borderId="34" xfId="0" applyFont="1" applyFill="1" applyBorder="1" applyAlignment="1">
      <alignment horizontal="center"/>
    </xf>
    <xf numFmtId="0" fontId="5" fillId="2" borderId="35" xfId="0" applyFont="1" applyFill="1" applyBorder="1" applyAlignment="1">
      <alignment horizontal="center"/>
    </xf>
    <xf numFmtId="0" fontId="7" fillId="2" borderId="36" xfId="0" applyFont="1" applyFill="1" applyBorder="1" applyAlignment="1">
      <alignment horizontal="center"/>
    </xf>
    <xf numFmtId="0" fontId="6" fillId="2" borderId="36" xfId="0" applyFont="1" applyFill="1" applyBorder="1"/>
    <xf numFmtId="0" fontId="5" fillId="2" borderId="37" xfId="0" applyFont="1" applyFill="1" applyBorder="1" applyAlignment="1">
      <alignment horizontal="center"/>
    </xf>
    <xf numFmtId="0" fontId="6" fillId="2" borderId="38" xfId="0" applyFont="1" applyFill="1" applyBorder="1"/>
    <xf numFmtId="0" fontId="5" fillId="2" borderId="39" xfId="0" applyFont="1" applyFill="1" applyBorder="1" applyAlignment="1">
      <alignment horizontal="center"/>
    </xf>
    <xf numFmtId="0" fontId="5" fillId="2" borderId="40" xfId="0" applyFont="1" applyFill="1" applyBorder="1" applyAlignment="1">
      <alignment horizontal="center"/>
    </xf>
    <xf numFmtId="0" fontId="6" fillId="0" borderId="42" xfId="0" applyFont="1" applyBorder="1"/>
    <xf numFmtId="0" fontId="8" fillId="2" borderId="0" xfId="0" applyFont="1" applyFill="1"/>
    <xf numFmtId="0" fontId="8" fillId="2" borderId="0" xfId="0" applyFont="1" applyFill="1" applyAlignment="1">
      <alignment horizontal="left"/>
    </xf>
    <xf numFmtId="0" fontId="8" fillId="2" borderId="0" xfId="0" applyFont="1" applyFill="1" applyAlignment="1">
      <alignment horizontal="center"/>
    </xf>
    <xf numFmtId="0" fontId="9" fillId="2" borderId="0" xfId="0" applyFont="1" applyFill="1"/>
    <xf numFmtId="0" fontId="9" fillId="2" borderId="0" xfId="0" applyFont="1" applyFill="1" applyAlignment="1">
      <alignment horizontal="center"/>
    </xf>
    <xf numFmtId="0" fontId="11" fillId="0" borderId="0" xfId="1" applyFont="1" applyFill="1" applyBorder="1" applyAlignment="1" applyProtection="1">
      <alignment horizontal="center" vertical="center"/>
    </xf>
    <xf numFmtId="0" fontId="8" fillId="2" borderId="0" xfId="0" applyFont="1" applyFill="1" applyAlignment="1">
      <alignment vertical="center"/>
    </xf>
    <xf numFmtId="0" fontId="9" fillId="2" borderId="0" xfId="0" applyFont="1" applyFill="1" applyAlignment="1">
      <alignment horizontal="center" vertical="center"/>
    </xf>
    <xf numFmtId="0" fontId="12" fillId="2" borderId="0" xfId="0" applyFont="1" applyFill="1" applyAlignment="1">
      <alignment horizontal="center"/>
    </xf>
    <xf numFmtId="0" fontId="9" fillId="2" borderId="0" xfId="0" applyFont="1" applyFill="1" applyAlignment="1">
      <alignment horizontal="left" vertical="center"/>
    </xf>
    <xf numFmtId="0" fontId="9" fillId="0" borderId="0" xfId="0" applyFont="1" applyAlignment="1">
      <alignment horizontal="center" vertical="center"/>
    </xf>
    <xf numFmtId="0" fontId="13" fillId="0" borderId="0" xfId="1" applyFont="1" applyFill="1" applyBorder="1" applyAlignment="1" applyProtection="1">
      <alignment horizontal="center" vertical="center"/>
    </xf>
    <xf numFmtId="0" fontId="6" fillId="0" borderId="0" xfId="0" applyFont="1"/>
    <xf numFmtId="0" fontId="6" fillId="0" borderId="0" xfId="0" applyFont="1" applyAlignment="1">
      <alignment horizontal="center"/>
    </xf>
    <xf numFmtId="0" fontId="6" fillId="3" borderId="9" xfId="0" applyFont="1" applyFill="1" applyBorder="1"/>
    <xf numFmtId="0" fontId="6" fillId="3" borderId="10" xfId="0" applyFont="1" applyFill="1" applyBorder="1" applyAlignment="1">
      <alignment horizontal="center"/>
    </xf>
    <xf numFmtId="0" fontId="6" fillId="3" borderId="11" xfId="0" applyFont="1" applyFill="1" applyBorder="1" applyAlignment="1">
      <alignment horizontal="center"/>
    </xf>
    <xf numFmtId="0" fontId="4" fillId="4" borderId="3" xfId="0" applyFont="1" applyFill="1" applyBorder="1"/>
    <xf numFmtId="0" fontId="0" fillId="4" borderId="4" xfId="0" applyFill="1" applyBorder="1" applyAlignment="1">
      <alignment horizontal="center"/>
    </xf>
    <xf numFmtId="0" fontId="0" fillId="4" borderId="5" xfId="0" applyFill="1" applyBorder="1" applyAlignment="1">
      <alignment horizontal="center"/>
    </xf>
    <xf numFmtId="0" fontId="6" fillId="4" borderId="4" xfId="0" applyFont="1" applyFill="1" applyBorder="1" applyAlignment="1">
      <alignment horizontal="center"/>
    </xf>
    <xf numFmtId="0" fontId="6" fillId="4" borderId="5" xfId="0" applyFont="1" applyFill="1" applyBorder="1" applyAlignment="1">
      <alignment horizontal="center"/>
    </xf>
    <xf numFmtId="0" fontId="0" fillId="0" borderId="0" xfId="0" applyAlignment="1">
      <alignment vertical="center" wrapText="1"/>
    </xf>
    <xf numFmtId="0" fontId="14" fillId="0" borderId="0" xfId="0" applyFont="1" applyAlignment="1">
      <alignment vertical="center" wrapText="1"/>
    </xf>
    <xf numFmtId="0" fontId="15" fillId="0" borderId="0" xfId="0" applyFont="1" applyAlignment="1">
      <alignment vertical="center" wrapText="1"/>
    </xf>
    <xf numFmtId="0" fontId="18" fillId="5" borderId="0" xfId="0" applyFont="1" applyFill="1" applyAlignment="1">
      <alignment horizontal="left" vertical="center" wrapText="1"/>
    </xf>
    <xf numFmtId="0" fontId="18" fillId="5" borderId="0" xfId="0" applyFont="1" applyFill="1" applyAlignment="1">
      <alignment horizontal="center" vertical="center" wrapText="1"/>
    </xf>
    <xf numFmtId="0" fontId="16" fillId="5" borderId="0" xfId="0" applyFont="1" applyFill="1" applyAlignment="1">
      <alignment horizontal="center" vertical="center" wrapText="1"/>
    </xf>
    <xf numFmtId="0" fontId="16" fillId="6" borderId="0" xfId="0" applyFont="1" applyFill="1" applyAlignment="1">
      <alignment vertical="center" wrapText="1"/>
    </xf>
    <xf numFmtId="0" fontId="16" fillId="6" borderId="0" xfId="0" applyFont="1" applyFill="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wrapText="1"/>
    </xf>
    <xf numFmtId="0" fontId="19" fillId="0" borderId="0" xfId="0" applyFont="1" applyAlignment="1">
      <alignment vertical="center" wrapText="1"/>
    </xf>
    <xf numFmtId="0" fontId="16" fillId="6" borderId="2" xfId="0" applyFont="1" applyFill="1" applyBorder="1" applyAlignment="1">
      <alignment vertical="center" wrapText="1"/>
    </xf>
    <xf numFmtId="0" fontId="16" fillId="6" borderId="2" xfId="0" applyFont="1" applyFill="1" applyBorder="1" applyAlignment="1">
      <alignment horizontal="center" vertical="center" wrapText="1"/>
    </xf>
    <xf numFmtId="0" fontId="18" fillId="5" borderId="2" xfId="0" applyFont="1" applyFill="1" applyBorder="1" applyAlignment="1">
      <alignment horizontal="left"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20" fillId="0" borderId="0" xfId="0" applyFont="1" applyAlignment="1">
      <alignment vertical="center" wrapText="1"/>
    </xf>
    <xf numFmtId="0" fontId="0" fillId="0" borderId="0" xfId="0" applyAlignment="1">
      <alignment horizontal="left" vertical="center" wrapText="1" indent="1"/>
    </xf>
    <xf numFmtId="0" fontId="10" fillId="0" borderId="0" xfId="1" applyAlignment="1" applyProtection="1">
      <alignment vertical="center" wrapText="1"/>
    </xf>
    <xf numFmtId="0" fontId="21" fillId="0" borderId="0" xfId="0" applyFont="1" applyAlignment="1">
      <alignment vertical="center" wrapText="1"/>
    </xf>
    <xf numFmtId="0" fontId="0" fillId="0" borderId="0" xfId="0" applyBorder="1"/>
    <xf numFmtId="0" fontId="22" fillId="0" borderId="0" xfId="0" applyFont="1" applyAlignment="1">
      <alignment horizontal="left"/>
    </xf>
    <xf numFmtId="0" fontId="0" fillId="0" borderId="42" xfId="0" applyBorder="1" applyAlignment="1">
      <alignment horizontal="center"/>
    </xf>
    <xf numFmtId="0" fontId="0" fillId="0" borderId="0" xfId="0" applyFill="1" applyBorder="1"/>
    <xf numFmtId="0" fontId="1" fillId="0" borderId="0" xfId="0" applyFont="1"/>
    <xf numFmtId="0" fontId="0" fillId="3" borderId="0" xfId="0" applyFill="1"/>
    <xf numFmtId="0" fontId="24" fillId="0" borderId="0" xfId="0" applyFont="1"/>
    <xf numFmtId="0" fontId="0" fillId="0" borderId="0" xfId="0" applyFill="1"/>
    <xf numFmtId="0" fontId="0" fillId="0" borderId="46" xfId="0" applyFill="1" applyBorder="1" applyAlignment="1">
      <alignment horizontal="center"/>
    </xf>
    <xf numFmtId="0" fontId="10" fillId="0" borderId="0" xfId="1" applyAlignment="1" applyProtection="1"/>
    <xf numFmtId="0" fontId="27" fillId="0" borderId="0" xfId="0" applyFont="1"/>
    <xf numFmtId="0" fontId="28" fillId="0" borderId="1" xfId="0" applyFont="1" applyBorder="1" applyAlignment="1">
      <alignment vertical="top" wrapText="1"/>
    </xf>
    <xf numFmtId="0" fontId="28" fillId="0" borderId="1" xfId="0" applyFont="1" applyBorder="1" applyAlignment="1">
      <alignment horizontal="center" vertical="top" wrapText="1"/>
    </xf>
    <xf numFmtId="0" fontId="1" fillId="0" borderId="0" xfId="0" applyFont="1" applyAlignment="1">
      <alignment horizontal="center"/>
    </xf>
    <xf numFmtId="0" fontId="29" fillId="0" borderId="0" xfId="0" applyFont="1" applyAlignment="1">
      <alignment horizontal="left"/>
    </xf>
    <xf numFmtId="0" fontId="31" fillId="0" borderId="0" xfId="0" applyFont="1" applyAlignment="1">
      <alignment horizontal="center"/>
    </xf>
    <xf numFmtId="0" fontId="31" fillId="0" borderId="0" xfId="0" applyFont="1"/>
    <xf numFmtId="0" fontId="32" fillId="0" borderId="0" xfId="0" applyFont="1"/>
    <xf numFmtId="0" fontId="0" fillId="0" borderId="2" xfId="0" applyBorder="1"/>
    <xf numFmtId="0" fontId="35" fillId="0" borderId="0" xfId="0" applyFont="1"/>
    <xf numFmtId="0" fontId="36" fillId="0" borderId="0" xfId="0" applyFont="1"/>
    <xf numFmtId="0" fontId="1" fillId="0" borderId="0" xfId="0" applyFont="1" applyFill="1"/>
    <xf numFmtId="0" fontId="1" fillId="0" borderId="0" xfId="0" applyFont="1" applyFill="1" applyAlignment="1">
      <alignment horizontal="center"/>
    </xf>
    <xf numFmtId="0" fontId="30" fillId="0" borderId="0" xfId="0" applyFont="1" applyFill="1"/>
    <xf numFmtId="0" fontId="0" fillId="0" borderId="0" xfId="0" applyFill="1" applyAlignment="1">
      <alignment horizontal="center"/>
    </xf>
    <xf numFmtId="0" fontId="36" fillId="0" borderId="0" xfId="0" applyFont="1" applyFill="1"/>
    <xf numFmtId="0" fontId="41" fillId="0" borderId="0" xfId="0" applyFont="1"/>
    <xf numFmtId="0" fontId="1" fillId="0" borderId="0" xfId="0" applyFont="1" applyAlignment="1">
      <alignment horizontal="left"/>
    </xf>
    <xf numFmtId="0" fontId="0" fillId="0" borderId="0" xfId="0" applyAlignment="1">
      <alignment horizontal="center" vertical="top"/>
    </xf>
    <xf numFmtId="0" fontId="31" fillId="0" borderId="0" xfId="0" applyFont="1" applyFill="1"/>
    <xf numFmtId="0" fontId="31" fillId="0" borderId="0" xfId="0" applyFont="1" applyAlignment="1">
      <alignment vertical="top"/>
    </xf>
    <xf numFmtId="0" fontId="0" fillId="9" borderId="0" xfId="0" applyFill="1"/>
    <xf numFmtId="0" fontId="43" fillId="0" borderId="0" xfId="0" applyFont="1"/>
    <xf numFmtId="0" fontId="43" fillId="0" borderId="0" xfId="0" applyFont="1" applyAlignment="1"/>
    <xf numFmtId="0" fontId="0" fillId="0" borderId="0" xfId="0" applyBorder="1" applyAlignment="1"/>
    <xf numFmtId="0" fontId="0" fillId="11" borderId="0" xfId="0" applyFill="1"/>
    <xf numFmtId="0" fontId="31" fillId="9" borderId="0" xfId="0" applyFont="1" applyFill="1"/>
    <xf numFmtId="0" fontId="45" fillId="0" borderId="0" xfId="0" applyFont="1"/>
    <xf numFmtId="0" fontId="0" fillId="12" borderId="0" xfId="0" applyFill="1"/>
    <xf numFmtId="0" fontId="3" fillId="13" borderId="0" xfId="0" applyFont="1" applyFill="1"/>
    <xf numFmtId="0" fontId="0" fillId="13" borderId="0" xfId="0" applyFill="1" applyAlignment="1">
      <alignment horizontal="center"/>
    </xf>
    <xf numFmtId="0" fontId="0" fillId="13" borderId="0" xfId="0" applyFill="1"/>
    <xf numFmtId="0" fontId="39" fillId="13" borderId="0" xfId="0" applyFont="1" applyFill="1"/>
    <xf numFmtId="0" fontId="1" fillId="13" borderId="0" xfId="0" applyFont="1" applyFill="1"/>
    <xf numFmtId="0" fontId="0" fillId="9" borderId="0" xfId="0" applyFill="1" applyAlignment="1">
      <alignment horizontal="center"/>
    </xf>
    <xf numFmtId="0" fontId="24" fillId="14" borderId="0" xfId="0" applyFont="1" applyFill="1"/>
    <xf numFmtId="0" fontId="0" fillId="14" borderId="0" xfId="0" applyFill="1" applyAlignment="1">
      <alignment horizontal="center"/>
    </xf>
    <xf numFmtId="0" fontId="0" fillId="14" borderId="0" xfId="0" applyFill="1"/>
    <xf numFmtId="0" fontId="4" fillId="0" borderId="0" xfId="0" applyFont="1"/>
    <xf numFmtId="0" fontId="49" fillId="0" borderId="0" xfId="0" applyFont="1"/>
    <xf numFmtId="0" fontId="12" fillId="0" borderId="0" xfId="0" applyFont="1"/>
    <xf numFmtId="0" fontId="50" fillId="0" borderId="0" xfId="0" applyFont="1"/>
    <xf numFmtId="0" fontId="0" fillId="0" borderId="10" xfId="0" applyBorder="1"/>
    <xf numFmtId="0" fontId="50" fillId="0" borderId="10" xfId="0" applyFont="1" applyBorder="1"/>
    <xf numFmtId="14" fontId="0" fillId="0" borderId="0" xfId="0" applyNumberFormat="1"/>
    <xf numFmtId="0" fontId="51" fillId="0" borderId="0" xfId="0" applyFont="1"/>
    <xf numFmtId="0" fontId="52" fillId="0" borderId="0" xfId="0" applyFont="1"/>
    <xf numFmtId="0" fontId="55" fillId="0" borderId="0" xfId="0" applyFont="1"/>
    <xf numFmtId="0" fontId="57" fillId="0" borderId="0" xfId="0" applyFont="1" applyAlignment="1">
      <alignment horizontal="center"/>
    </xf>
    <xf numFmtId="0" fontId="57" fillId="0" borderId="0" xfId="0" applyFont="1" applyAlignment="1">
      <alignment horizontal="left"/>
    </xf>
    <xf numFmtId="0" fontId="61" fillId="0" borderId="0" xfId="0" applyFont="1"/>
    <xf numFmtId="0" fontId="62" fillId="0" borderId="0" xfId="0" applyFont="1" applyAlignment="1">
      <alignment horizontal="left"/>
    </xf>
    <xf numFmtId="0" fontId="60" fillId="0" borderId="0" xfId="0" applyFont="1" applyAlignment="1"/>
    <xf numFmtId="0" fontId="3" fillId="0" borderId="0" xfId="0" applyFont="1" applyFill="1"/>
    <xf numFmtId="0" fontId="24" fillId="0" borderId="0" xfId="0" applyFont="1" applyAlignment="1">
      <alignment horizontal="left"/>
    </xf>
    <xf numFmtId="0" fontId="2" fillId="9" borderId="0" xfId="0" applyFont="1" applyFill="1" applyAlignment="1">
      <alignment horizontal="center"/>
    </xf>
    <xf numFmtId="0" fontId="24" fillId="13" borderId="0" xfId="0" applyFont="1" applyFill="1"/>
    <xf numFmtId="0" fontId="36" fillId="13" borderId="0" xfId="0" applyFont="1" applyFill="1"/>
    <xf numFmtId="0" fontId="24" fillId="12" borderId="0" xfId="0" applyFont="1" applyFill="1"/>
    <xf numFmtId="0" fontId="36" fillId="11" borderId="0" xfId="0" applyFont="1" applyFill="1"/>
    <xf numFmtId="0" fontId="40" fillId="11" borderId="0" xfId="0" applyFont="1" applyFill="1"/>
    <xf numFmtId="0" fontId="24" fillId="11" borderId="0" xfId="0" applyFont="1" applyFill="1"/>
    <xf numFmtId="0" fontId="40" fillId="11" borderId="0" xfId="0" applyFont="1" applyFill="1" applyAlignment="1">
      <alignment horizontal="left"/>
    </xf>
    <xf numFmtId="0" fontId="31" fillId="0" borderId="0" xfId="0" applyFont="1" applyFill="1" applyAlignment="1">
      <alignment horizontal="center"/>
    </xf>
    <xf numFmtId="0" fontId="43" fillId="0" borderId="0" xfId="0" applyFont="1" applyFill="1" applyAlignment="1">
      <alignment horizontal="left"/>
    </xf>
    <xf numFmtId="0" fontId="43" fillId="0" borderId="0" xfId="0" applyFont="1" applyFill="1"/>
    <xf numFmtId="0" fontId="47" fillId="0" borderId="0" xfId="0" applyFont="1"/>
    <xf numFmtId="0" fontId="31" fillId="0" borderId="0" xfId="0" applyFont="1" applyFill="1" applyAlignment="1">
      <alignment horizontal="right"/>
    </xf>
    <xf numFmtId="0" fontId="45" fillId="0" borderId="0" xfId="0" applyFont="1" applyAlignment="1">
      <alignment horizontal="center"/>
    </xf>
    <xf numFmtId="0" fontId="32" fillId="9" borderId="0" xfId="0" applyFont="1" applyFill="1"/>
    <xf numFmtId="0" fontId="32" fillId="9" borderId="0" xfId="0" applyFont="1" applyFill="1" applyAlignment="1">
      <alignment horizontal="right"/>
    </xf>
    <xf numFmtId="0" fontId="32" fillId="0" borderId="0" xfId="0" applyFont="1" applyFill="1" applyAlignment="1">
      <alignment horizontal="right"/>
    </xf>
    <xf numFmtId="0" fontId="67" fillId="0" borderId="0" xfId="0" applyFont="1" applyAlignment="1">
      <alignment horizontal="left"/>
    </xf>
    <xf numFmtId="2" fontId="0" fillId="0" borderId="0" xfId="0" applyNumberFormat="1" applyAlignment="1">
      <alignment horizontal="center"/>
    </xf>
    <xf numFmtId="0" fontId="0" fillId="0" borderId="0" xfId="0" applyFont="1"/>
    <xf numFmtId="0" fontId="12" fillId="0" borderId="0" xfId="0" applyFont="1" applyAlignment="1">
      <alignment horizontal="left"/>
    </xf>
    <xf numFmtId="0" fontId="70" fillId="0" borderId="0" xfId="0" applyFont="1" applyAlignment="1">
      <alignment vertical="center" wrapText="1"/>
    </xf>
    <xf numFmtId="0" fontId="72" fillId="0" borderId="0" xfId="0" applyFont="1" applyAlignment="1">
      <alignment vertical="center" wrapText="1"/>
    </xf>
    <xf numFmtId="0" fontId="73" fillId="0" borderId="0" xfId="0" applyFont="1" applyAlignment="1">
      <alignment horizontal="left" vertical="center" wrapText="1" indent="1"/>
    </xf>
    <xf numFmtId="0" fontId="74" fillId="0" borderId="0" xfId="1" applyFont="1" applyAlignment="1" applyProtection="1">
      <alignment vertical="center" wrapText="1"/>
    </xf>
    <xf numFmtId="0" fontId="73" fillId="0" borderId="0" xfId="0" applyFont="1" applyAlignment="1">
      <alignment vertical="center" wrapText="1"/>
    </xf>
    <xf numFmtId="0" fontId="75" fillId="0" borderId="0" xfId="0" applyFont="1" applyAlignment="1">
      <alignment vertical="center" wrapText="1"/>
    </xf>
    <xf numFmtId="0" fontId="70" fillId="0" borderId="0" xfId="0" applyFont="1" applyAlignment="1">
      <alignment horizontal="left" vertical="center" wrapText="1" indent="1"/>
    </xf>
    <xf numFmtId="0" fontId="31" fillId="0" borderId="0" xfId="0" applyFont="1" applyAlignment="1"/>
    <xf numFmtId="2" fontId="0" fillId="0" borderId="0" xfId="0" applyNumberFormat="1"/>
    <xf numFmtId="0" fontId="77" fillId="0" borderId="0" xfId="0" applyFont="1" applyAlignment="1">
      <alignment vertical="center" wrapText="1"/>
    </xf>
    <xf numFmtId="0" fontId="78" fillId="0" borderId="0" xfId="0" applyFont="1"/>
    <xf numFmtId="0" fontId="0" fillId="0" borderId="0" xfId="0" applyAlignment="1">
      <alignment horizontal="center" vertical="center"/>
    </xf>
    <xf numFmtId="0" fontId="26" fillId="16" borderId="0" xfId="0" applyFont="1" applyFill="1" applyAlignment="1">
      <alignment horizontal="left" wrapText="1"/>
    </xf>
    <xf numFmtId="0" fontId="0" fillId="16" borderId="0" xfId="0" applyFill="1"/>
    <xf numFmtId="0" fontId="0" fillId="16" borderId="0" xfId="0" applyFill="1" applyAlignment="1">
      <alignment horizontal="center"/>
    </xf>
    <xf numFmtId="0" fontId="24" fillId="16" borderId="0" xfId="0" applyFont="1" applyFill="1" applyAlignment="1"/>
    <xf numFmtId="0" fontId="0" fillId="0" borderId="0" xfId="0" applyAlignment="1">
      <alignment horizontal="left" vertical="top"/>
    </xf>
    <xf numFmtId="0" fontId="0" fillId="0" borderId="0" xfId="0" applyFill="1" applyBorder="1" applyAlignment="1">
      <alignment horizontal="center"/>
    </xf>
    <xf numFmtId="0" fontId="31" fillId="0" borderId="0" xfId="0" applyFont="1" applyAlignment="1">
      <alignment wrapText="1"/>
    </xf>
    <xf numFmtId="0" fontId="0" fillId="0" borderId="0" xfId="0" applyFill="1" applyAlignment="1">
      <alignment horizontal="left" vertical="top"/>
    </xf>
    <xf numFmtId="0" fontId="31" fillId="0" borderId="0" xfId="0" applyFont="1" applyFill="1" applyAlignment="1">
      <alignment horizontal="center" vertical="center"/>
    </xf>
    <xf numFmtId="0" fontId="0" fillId="10" borderId="0" xfId="0" applyFill="1" applyAlignment="1">
      <alignment horizontal="left"/>
    </xf>
    <xf numFmtId="0" fontId="0" fillId="10" borderId="0" xfId="0" applyFill="1"/>
    <xf numFmtId="0" fontId="0" fillId="10" borderId="4" xfId="0" applyFill="1" applyBorder="1"/>
    <xf numFmtId="0" fontId="0" fillId="10" borderId="5" xfId="0" applyFill="1" applyBorder="1"/>
    <xf numFmtId="0" fontId="0" fillId="10" borderId="5" xfId="0" applyFill="1" applyBorder="1" applyAlignment="1">
      <alignment horizontal="center"/>
    </xf>
    <xf numFmtId="0" fontId="0" fillId="0" borderId="0" xfId="0" applyAlignment="1"/>
    <xf numFmtId="2" fontId="31" fillId="0" borderId="0" xfId="0" applyNumberFormat="1" applyFont="1" applyFill="1" applyBorder="1" applyAlignment="1">
      <alignment vertical="top" wrapText="1"/>
    </xf>
    <xf numFmtId="0" fontId="31" fillId="0" borderId="0" xfId="0" applyFont="1" applyFill="1" applyBorder="1" applyAlignment="1">
      <alignment vertical="top" wrapText="1"/>
    </xf>
    <xf numFmtId="0" fontId="0" fillId="0" borderId="0" xfId="0" applyAlignment="1">
      <alignment horizontal="left" wrapText="1"/>
    </xf>
    <xf numFmtId="0" fontId="0" fillId="0" borderId="0" xfId="0" applyAlignment="1">
      <alignment horizontal="left"/>
    </xf>
    <xf numFmtId="0" fontId="2" fillId="18" borderId="2" xfId="0" applyFont="1" applyFill="1" applyBorder="1"/>
    <xf numFmtId="0" fontId="79" fillId="0" borderId="0" xfId="0" applyFont="1" applyAlignment="1">
      <alignment vertical="center"/>
    </xf>
    <xf numFmtId="2" fontId="31" fillId="12" borderId="0" xfId="0" applyNumberFormat="1" applyFont="1" applyFill="1" applyAlignment="1">
      <alignment horizontal="center"/>
    </xf>
    <xf numFmtId="0" fontId="31" fillId="12" borderId="0" xfId="0" applyFont="1" applyFill="1" applyAlignment="1">
      <alignment horizontal="right"/>
    </xf>
    <xf numFmtId="0" fontId="79" fillId="0" borderId="0" xfId="0" applyFont="1" applyFill="1"/>
    <xf numFmtId="0" fontId="0" fillId="0" borderId="0" xfId="0" applyAlignment="1">
      <alignment horizontal="right"/>
    </xf>
    <xf numFmtId="1" fontId="31" fillId="12" borderId="0" xfId="0" applyNumberFormat="1" applyFont="1" applyFill="1" applyAlignment="1">
      <alignment horizontal="right"/>
    </xf>
    <xf numFmtId="0" fontId="31" fillId="0" borderId="0" xfId="0" applyFont="1" applyFill="1" applyAlignment="1">
      <alignment horizontal="left"/>
    </xf>
    <xf numFmtId="0" fontId="23" fillId="0" borderId="0" xfId="0" applyFont="1" applyFill="1"/>
    <xf numFmtId="0" fontId="42" fillId="0" borderId="0" xfId="0" applyFont="1" applyFill="1"/>
    <xf numFmtId="1" fontId="31" fillId="9" borderId="0" xfId="0" applyNumberFormat="1" applyFont="1" applyFill="1" applyAlignment="1">
      <alignment horizontal="right"/>
    </xf>
    <xf numFmtId="0" fontId="31" fillId="9" borderId="0" xfId="0" applyFont="1" applyFill="1" applyAlignment="1">
      <alignment horizontal="left"/>
    </xf>
    <xf numFmtId="0" fontId="0" fillId="10" borderId="3" xfId="0" applyFill="1" applyBorder="1" applyAlignment="1">
      <alignment horizontal="left"/>
    </xf>
    <xf numFmtId="0" fontId="0" fillId="0" borderId="0" xfId="0" applyBorder="1" applyAlignment="1">
      <alignment horizontal="center"/>
    </xf>
    <xf numFmtId="1" fontId="0" fillId="0" borderId="0" xfId="0" applyNumberFormat="1" applyFill="1" applyBorder="1"/>
    <xf numFmtId="0" fontId="31" fillId="0" borderId="0" xfId="0" applyFont="1" applyFill="1" applyBorder="1" applyAlignment="1"/>
    <xf numFmtId="0" fontId="0" fillId="0" borderId="0" xfId="0" applyFill="1" applyBorder="1" applyAlignment="1">
      <alignment vertical="top"/>
    </xf>
    <xf numFmtId="1" fontId="31" fillId="12" borderId="0" xfId="0" applyNumberFormat="1" applyFont="1" applyFill="1" applyBorder="1" applyAlignment="1"/>
    <xf numFmtId="0" fontId="0" fillId="12" borderId="0" xfId="0" applyFill="1" applyBorder="1"/>
    <xf numFmtId="0" fontId="48" fillId="0" borderId="0" xfId="0" applyFont="1" applyFill="1" applyBorder="1" applyAlignment="1">
      <alignment horizontal="left"/>
    </xf>
    <xf numFmtId="0" fontId="48" fillId="0" borderId="0" xfId="0" applyFont="1" applyFill="1" applyBorder="1" applyAlignment="1">
      <alignment vertical="top"/>
    </xf>
    <xf numFmtId="0" fontId="48" fillId="0" borderId="0" xfId="0" applyFont="1" applyBorder="1" applyAlignment="1">
      <alignment horizontal="left"/>
    </xf>
    <xf numFmtId="0" fontId="0" fillId="0" borderId="0" xfId="0" applyBorder="1" applyAlignment="1">
      <alignment wrapText="1"/>
    </xf>
    <xf numFmtId="0" fontId="31" fillId="0" borderId="0" xfId="0" applyFont="1" applyFill="1" applyBorder="1" applyAlignment="1">
      <alignment horizontal="left"/>
    </xf>
    <xf numFmtId="1" fontId="31" fillId="0" borderId="0" xfId="0" applyNumberFormat="1" applyFont="1" applyFill="1" applyBorder="1" applyAlignment="1"/>
    <xf numFmtId="0" fontId="31" fillId="0" borderId="0" xfId="0" applyFont="1" applyBorder="1" applyAlignment="1"/>
    <xf numFmtId="1" fontId="0" fillId="12" borderId="0" xfId="0" applyNumberFormat="1" applyFill="1" applyBorder="1"/>
    <xf numFmtId="0" fontId="0" fillId="12" borderId="0" xfId="0" applyFill="1" applyBorder="1" applyAlignment="1">
      <alignment horizontal="right"/>
    </xf>
    <xf numFmtId="0" fontId="31" fillId="12" borderId="0" xfId="0" applyFont="1" applyFill="1" applyBorder="1" applyAlignment="1">
      <alignment horizontal="right"/>
    </xf>
    <xf numFmtId="0" fontId="31" fillId="0" borderId="0" xfId="0" applyFont="1" applyAlignment="1">
      <alignment vertical="top" wrapText="1"/>
    </xf>
    <xf numFmtId="2" fontId="31" fillId="12" borderId="0" xfId="0" applyNumberFormat="1" applyFont="1" applyFill="1" applyBorder="1" applyAlignment="1"/>
    <xf numFmtId="0" fontId="0" fillId="0" borderId="0" xfId="0" applyAlignment="1">
      <alignment horizontal="left" wrapText="1"/>
    </xf>
    <xf numFmtId="0" fontId="31" fillId="0" borderId="0" xfId="0" applyFont="1" applyAlignment="1">
      <alignment horizontal="left" wrapText="1"/>
    </xf>
    <xf numFmtId="0" fontId="0" fillId="0" borderId="0" xfId="0" applyBorder="1" applyAlignment="1">
      <alignment horizontal="left" wrapText="1"/>
    </xf>
    <xf numFmtId="0" fontId="0" fillId="0" borderId="0" xfId="0" applyBorder="1" applyAlignment="1">
      <alignment horizontal="left"/>
    </xf>
    <xf numFmtId="0" fontId="31" fillId="0" borderId="0" xfId="0" applyFont="1" applyBorder="1" applyAlignment="1">
      <alignment horizontal="left"/>
    </xf>
    <xf numFmtId="0" fontId="31" fillId="0" borderId="0" xfId="0" applyFont="1" applyAlignment="1">
      <alignment horizontal="right"/>
    </xf>
    <xf numFmtId="0" fontId="31" fillId="0" borderId="0" xfId="0" applyFont="1" applyAlignment="1">
      <alignment horizontal="left"/>
    </xf>
    <xf numFmtId="0" fontId="0" fillId="0" borderId="0" xfId="0" applyAlignment="1">
      <alignment horizontal="left"/>
    </xf>
    <xf numFmtId="0" fontId="31" fillId="0" borderId="0" xfId="0" applyFont="1" applyAlignment="1">
      <alignment horizontal="center" vertical="top"/>
    </xf>
    <xf numFmtId="0" fontId="0" fillId="0" borderId="2" xfId="0" applyBorder="1" applyAlignment="1">
      <alignment wrapText="1"/>
    </xf>
    <xf numFmtId="0" fontId="31" fillId="0" borderId="0" xfId="0" applyFont="1" applyFill="1" applyBorder="1" applyAlignment="1">
      <alignment horizontal="right"/>
    </xf>
    <xf numFmtId="0" fontId="0" fillId="0" borderId="0" xfId="0" applyAlignment="1">
      <alignment horizontal="left" wrapText="1"/>
    </xf>
    <xf numFmtId="0" fontId="31" fillId="0" borderId="0" xfId="0" applyFont="1" applyBorder="1" applyAlignment="1">
      <alignment horizontal="left"/>
    </xf>
    <xf numFmtId="0" fontId="31" fillId="0" borderId="0" xfId="0" applyFont="1" applyAlignment="1">
      <alignment horizontal="left"/>
    </xf>
    <xf numFmtId="0" fontId="2" fillId="13" borderId="0" xfId="0" applyFont="1" applyFill="1" applyBorder="1" applyAlignment="1">
      <alignment horizontal="left"/>
    </xf>
    <xf numFmtId="0" fontId="31" fillId="0" borderId="0" xfId="0" applyFont="1" applyAlignment="1">
      <alignment horizontal="left" wrapText="1"/>
    </xf>
    <xf numFmtId="0" fontId="0" fillId="0" borderId="0" xfId="0" applyBorder="1" applyAlignment="1">
      <alignment horizontal="left" wrapText="1"/>
    </xf>
    <xf numFmtId="0" fontId="0" fillId="0" borderId="0" xfId="0" applyBorder="1" applyAlignment="1">
      <alignment horizontal="left"/>
    </xf>
    <xf numFmtId="0" fontId="31" fillId="0" borderId="0" xfId="0" applyFont="1" applyAlignment="1">
      <alignment horizontal="right"/>
    </xf>
    <xf numFmtId="0" fontId="0" fillId="0" borderId="0" xfId="0" applyAlignment="1">
      <alignment horizontal="left"/>
    </xf>
    <xf numFmtId="0" fontId="31" fillId="0" borderId="0" xfId="0" applyFont="1" applyAlignment="1">
      <alignment horizontal="center" vertical="top"/>
    </xf>
    <xf numFmtId="0" fontId="0" fillId="0" borderId="0" xfId="0" applyFill="1" applyBorder="1" applyAlignment="1">
      <alignment vertical="top" wrapText="1"/>
    </xf>
    <xf numFmtId="0" fontId="41" fillId="0" borderId="0" xfId="0" applyFont="1" applyBorder="1"/>
    <xf numFmtId="2" fontId="0" fillId="12" borderId="0" xfId="0" applyNumberFormat="1" applyFill="1" applyBorder="1" applyAlignment="1">
      <alignment horizontal="right"/>
    </xf>
    <xf numFmtId="0" fontId="31" fillId="0" borderId="0" xfId="0" applyFont="1" applyAlignment="1">
      <alignment horizontal="left"/>
    </xf>
    <xf numFmtId="0" fontId="2" fillId="16" borderId="0" xfId="0" applyFont="1" applyFill="1" applyAlignment="1"/>
    <xf numFmtId="0" fontId="0" fillId="13" borderId="0" xfId="0" applyFill="1" applyBorder="1" applyAlignment="1">
      <alignment horizontal="left"/>
    </xf>
    <xf numFmtId="0" fontId="0" fillId="13" borderId="0" xfId="0" applyFill="1" applyBorder="1" applyAlignment="1"/>
    <xf numFmtId="0" fontId="0" fillId="0" borderId="0" xfId="0" applyFill="1" applyAlignment="1">
      <alignment horizontal="left" wrapText="1"/>
    </xf>
    <xf numFmtId="1" fontId="0" fillId="0" borderId="0" xfId="0" applyNumberFormat="1"/>
    <xf numFmtId="0" fontId="0" fillId="0" borderId="0" xfId="0" applyAlignment="1">
      <alignment horizontal="left" vertical="top" wrapText="1"/>
    </xf>
    <xf numFmtId="0" fontId="0" fillId="0" borderId="0" xfId="0" applyAlignment="1">
      <alignment horizontal="left" wrapText="1"/>
    </xf>
    <xf numFmtId="0" fontId="0" fillId="0" borderId="2" xfId="0" applyFont="1" applyFill="1" applyBorder="1"/>
    <xf numFmtId="1" fontId="0" fillId="0" borderId="0" xfId="0" applyNumberFormat="1" applyFill="1"/>
    <xf numFmtId="1" fontId="0" fillId="3" borderId="0" xfId="0" applyNumberFormat="1" applyFill="1"/>
    <xf numFmtId="0" fontId="0" fillId="0" borderId="0" xfId="0" applyFill="1" applyAlignment="1"/>
    <xf numFmtId="1" fontId="0" fillId="0" borderId="0" xfId="0" applyNumberFormat="1" applyFill="1" applyAlignment="1"/>
    <xf numFmtId="0" fontId="0" fillId="0" borderId="0" xfId="0" applyFont="1" applyBorder="1" applyAlignment="1">
      <alignment vertical="top" wrapText="1"/>
    </xf>
    <xf numFmtId="0" fontId="0" fillId="0" borderId="0" xfId="0" applyAlignment="1">
      <alignment horizontal="left" wrapText="1"/>
    </xf>
    <xf numFmtId="0" fontId="31" fillId="0" borderId="0" xfId="0" applyFont="1" applyAlignment="1">
      <alignment horizontal="left"/>
    </xf>
    <xf numFmtId="0" fontId="31" fillId="0" borderId="0" xfId="0" applyFont="1" applyBorder="1" applyAlignment="1">
      <alignment horizontal="left"/>
    </xf>
    <xf numFmtId="0" fontId="0" fillId="0" borderId="0" xfId="0" applyBorder="1" applyAlignment="1">
      <alignment horizontal="left" wrapText="1"/>
    </xf>
    <xf numFmtId="0" fontId="0" fillId="0" borderId="0" xfId="0" applyAlignment="1">
      <alignment horizontal="left"/>
    </xf>
    <xf numFmtId="0" fontId="31" fillId="0" borderId="0" xfId="0" applyFont="1" applyAlignment="1">
      <alignment horizontal="left" wrapText="1"/>
    </xf>
    <xf numFmtId="0" fontId="31" fillId="0" borderId="0" xfId="0" applyFont="1" applyAlignment="1">
      <alignment horizontal="left" vertical="top" wrapText="1"/>
    </xf>
    <xf numFmtId="0" fontId="31" fillId="0" borderId="0" xfId="0" applyFont="1" applyAlignment="1">
      <alignment horizontal="right"/>
    </xf>
    <xf numFmtId="0" fontId="0" fillId="0" borderId="0" xfId="0" applyBorder="1" applyAlignment="1">
      <alignment horizontal="left"/>
    </xf>
    <xf numFmtId="0" fontId="31" fillId="12" borderId="0" xfId="0" applyFont="1" applyFill="1" applyAlignment="1">
      <alignment horizontal="left"/>
    </xf>
    <xf numFmtId="0" fontId="31" fillId="0" borderId="0" xfId="0" applyFont="1" applyAlignment="1">
      <alignment horizontal="center" vertical="top"/>
    </xf>
    <xf numFmtId="0" fontId="0" fillId="0" borderId="0" xfId="0" applyAlignment="1">
      <alignment vertical="top" wrapText="1"/>
    </xf>
    <xf numFmtId="0" fontId="3" fillId="14" borderId="0" xfId="0" applyFont="1" applyFill="1" applyAlignment="1">
      <alignment horizontal="left"/>
    </xf>
    <xf numFmtId="0" fontId="31" fillId="12" borderId="0" xfId="0" applyFont="1" applyFill="1" applyAlignment="1"/>
    <xf numFmtId="0" fontId="3" fillId="14" borderId="0" xfId="0" applyFont="1" applyFill="1" applyAlignment="1"/>
    <xf numFmtId="0" fontId="31" fillId="0" borderId="0" xfId="0" applyFont="1" applyFill="1" applyAlignment="1">
      <alignment horizontal="left" vertical="top"/>
    </xf>
    <xf numFmtId="0" fontId="31" fillId="0" borderId="0" xfId="0" applyFont="1" applyAlignment="1">
      <alignment horizontal="left" vertical="top"/>
    </xf>
    <xf numFmtId="0" fontId="80" fillId="0" borderId="0" xfId="0" applyFont="1" applyAlignment="1">
      <alignment horizontal="left" wrapText="1"/>
    </xf>
    <xf numFmtId="0" fontId="48" fillId="0" borderId="0" xfId="0" applyFont="1"/>
    <xf numFmtId="0" fontId="81" fillId="0" borderId="0" xfId="0" applyFont="1" applyAlignment="1">
      <alignment horizontal="left" wrapText="1"/>
    </xf>
    <xf numFmtId="0" fontId="35" fillId="0" borderId="0" xfId="0" applyFont="1" applyAlignment="1"/>
    <xf numFmtId="0" fontId="31" fillId="0" borderId="3" xfId="0" quotePrefix="1" applyFont="1" applyBorder="1" applyAlignment="1"/>
    <xf numFmtId="0" fontId="31" fillId="0" borderId="4" xfId="0" applyFont="1" applyBorder="1" applyAlignment="1"/>
    <xf numFmtId="0" fontId="31" fillId="0" borderId="5" xfId="0" applyFont="1" applyBorder="1" applyAlignment="1"/>
    <xf numFmtId="0" fontId="81" fillId="0" borderId="0" xfId="0" applyFont="1" applyAlignment="1">
      <alignment wrapText="1"/>
    </xf>
    <xf numFmtId="0" fontId="31" fillId="0" borderId="0" xfId="0" quotePrefix="1" applyFont="1" applyBorder="1" applyAlignment="1"/>
    <xf numFmtId="0" fontId="0" fillId="9" borderId="0" xfId="0" applyFill="1" applyBorder="1" applyAlignment="1">
      <alignment horizontal="center"/>
    </xf>
    <xf numFmtId="0" fontId="48" fillId="0" borderId="0" xfId="0" applyFont="1" applyFill="1" applyBorder="1" applyAlignment="1">
      <alignment horizontal="left" vertical="top"/>
    </xf>
    <xf numFmtId="0" fontId="0" fillId="14" borderId="0" xfId="0" applyFill="1" applyAlignment="1">
      <alignment horizontal="left" vertical="top"/>
    </xf>
    <xf numFmtId="0" fontId="0" fillId="12" borderId="0" xfId="0" applyFill="1" applyAlignment="1">
      <alignment horizontal="left" vertical="top"/>
    </xf>
    <xf numFmtId="0" fontId="0" fillId="13" borderId="0" xfId="0" applyFill="1" applyAlignment="1">
      <alignment horizontal="left" vertical="top"/>
    </xf>
    <xf numFmtId="0" fontId="0" fillId="0" borderId="0" xfId="0" applyFont="1" applyAlignment="1">
      <alignment horizontal="left" vertical="top"/>
    </xf>
    <xf numFmtId="0" fontId="23" fillId="0" borderId="0" xfId="0" applyFont="1" applyFill="1" applyAlignment="1">
      <alignment horizontal="left" vertical="top"/>
    </xf>
    <xf numFmtId="0" fontId="1" fillId="0" borderId="0" xfId="0" applyFont="1" applyAlignment="1">
      <alignment horizontal="left" vertical="top"/>
    </xf>
    <xf numFmtId="0" fontId="1" fillId="13" borderId="0" xfId="0" applyFont="1" applyFill="1" applyAlignment="1">
      <alignment horizontal="left" vertical="top"/>
    </xf>
    <xf numFmtId="0" fontId="43" fillId="0" borderId="0" xfId="0" applyFont="1" applyFill="1" applyAlignment="1">
      <alignment horizontal="left" vertical="top"/>
    </xf>
    <xf numFmtId="0" fontId="42" fillId="0" borderId="0" xfId="0" applyFont="1" applyFill="1" applyAlignment="1">
      <alignment horizontal="left" vertical="top"/>
    </xf>
    <xf numFmtId="0" fontId="43" fillId="0" borderId="0" xfId="0" applyFont="1" applyAlignment="1">
      <alignment horizontal="left" vertical="top"/>
    </xf>
    <xf numFmtId="0" fontId="24" fillId="16" borderId="0" xfId="0" applyFont="1" applyFill="1" applyAlignment="1">
      <alignment horizontal="left" vertical="top"/>
    </xf>
    <xf numFmtId="0" fontId="31" fillId="0" borderId="0" xfId="0" applyFont="1" applyFill="1" applyBorder="1" applyAlignment="1">
      <alignment horizontal="left" vertical="top"/>
    </xf>
    <xf numFmtId="0" fontId="0" fillId="0" borderId="0" xfId="0" applyBorder="1" applyAlignment="1">
      <alignment horizontal="left" vertical="top" wrapText="1"/>
    </xf>
    <xf numFmtId="0" fontId="31" fillId="0" borderId="0" xfId="0" applyFont="1" applyBorder="1" applyAlignment="1">
      <alignment horizontal="left" vertical="top"/>
    </xf>
    <xf numFmtId="0" fontId="31" fillId="0" borderId="0" xfId="0" applyFont="1" applyAlignment="1">
      <alignment horizontal="left"/>
    </xf>
    <xf numFmtId="0" fontId="0" fillId="0" borderId="0" xfId="0" applyAlignment="1">
      <alignment horizontal="left"/>
    </xf>
    <xf numFmtId="0" fontId="31" fillId="0" borderId="0" xfId="0" applyFont="1" applyAlignment="1">
      <alignment horizontal="center" vertical="top"/>
    </xf>
    <xf numFmtId="0" fontId="24" fillId="0" borderId="0" xfId="0" applyFont="1" applyAlignment="1"/>
    <xf numFmtId="0" fontId="0" fillId="0" borderId="2" xfId="0" applyBorder="1" applyAlignment="1"/>
    <xf numFmtId="0" fontId="0" fillId="3" borderId="2" xfId="0" applyFill="1" applyBorder="1" applyAlignment="1"/>
    <xf numFmtId="0" fontId="0" fillId="8" borderId="2" xfId="0" applyFill="1" applyBorder="1" applyAlignment="1"/>
    <xf numFmtId="0" fontId="0" fillId="3" borderId="0" xfId="0" applyFill="1" applyAlignment="1"/>
    <xf numFmtId="0" fontId="0" fillId="8" borderId="0" xfId="0" applyFill="1" applyAlignment="1"/>
    <xf numFmtId="0" fontId="32" fillId="0" borderId="0" xfId="0" applyFont="1" applyAlignment="1"/>
    <xf numFmtId="0" fontId="0" fillId="17" borderId="2" xfId="0" applyFill="1" applyBorder="1" applyAlignment="1"/>
    <xf numFmtId="0" fontId="24" fillId="13" borderId="0" xfId="0" applyFont="1" applyFill="1" applyAlignment="1"/>
    <xf numFmtId="0" fontId="0" fillId="13" borderId="0" xfId="0" applyFill="1" applyAlignment="1"/>
    <xf numFmtId="0" fontId="36" fillId="0" borderId="0" xfId="0" applyFont="1" applyAlignment="1"/>
    <xf numFmtId="0" fontId="76" fillId="15" borderId="2" xfId="0" applyFont="1" applyFill="1" applyBorder="1" applyAlignment="1"/>
    <xf numFmtId="0" fontId="44" fillId="0" borderId="0" xfId="0" applyFont="1" applyFill="1" applyAlignment="1"/>
    <xf numFmtId="0" fontId="2" fillId="0" borderId="0" xfId="0" applyFont="1" applyAlignment="1"/>
    <xf numFmtId="0" fontId="1" fillId="0" borderId="0" xfId="0" applyFont="1" applyAlignment="1"/>
    <xf numFmtId="0" fontId="36" fillId="0" borderId="0" xfId="0" applyFont="1" applyFill="1" applyAlignment="1"/>
    <xf numFmtId="0" fontId="0" fillId="0" borderId="0" xfId="0" applyFill="1" applyBorder="1" applyAlignment="1"/>
    <xf numFmtId="0" fontId="0" fillId="0" borderId="0" xfId="0" applyFill="1" applyAlignment="1">
      <alignment horizontal="left"/>
    </xf>
    <xf numFmtId="0" fontId="36" fillId="0" borderId="0" xfId="0" applyFont="1" applyAlignment="1">
      <alignment horizontal="left"/>
    </xf>
    <xf numFmtId="0" fontId="36" fillId="11" borderId="0" xfId="0" applyFont="1" applyFill="1" applyAlignment="1"/>
    <xf numFmtId="0" fontId="0" fillId="11" borderId="0" xfId="0" applyFill="1" applyAlignment="1"/>
    <xf numFmtId="0" fontId="1" fillId="0" borderId="0" xfId="0" applyFont="1" applyFill="1" applyAlignment="1"/>
    <xf numFmtId="0" fontId="31" fillId="0" borderId="0" xfId="0" applyFont="1" applyFill="1" applyAlignment="1"/>
    <xf numFmtId="0" fontId="36" fillId="0" borderId="0" xfId="0" applyFont="1" applyAlignment="1">
      <alignment horizontal="left" vertical="top"/>
    </xf>
    <xf numFmtId="0" fontId="31" fillId="3" borderId="0" xfId="0" applyFont="1" applyFill="1" applyAlignment="1"/>
    <xf numFmtId="0" fontId="31" fillId="4" borderId="0" xfId="0" applyFont="1" applyFill="1" applyAlignment="1"/>
    <xf numFmtId="0" fontId="31" fillId="8" borderId="0" xfId="0" applyFont="1" applyFill="1" applyAlignment="1"/>
    <xf numFmtId="0" fontId="40" fillId="0" borderId="0" xfId="0" applyFont="1" applyAlignment="1"/>
    <xf numFmtId="0" fontId="1" fillId="11" borderId="0" xfId="0" applyFont="1" applyFill="1" applyAlignment="1"/>
    <xf numFmtId="0" fontId="47" fillId="0" borderId="0" xfId="0" applyFont="1" applyAlignment="1"/>
    <xf numFmtId="0" fontId="45" fillId="0" borderId="0" xfId="0" applyFont="1" applyAlignment="1"/>
    <xf numFmtId="0" fontId="35" fillId="0" borderId="0" xfId="0" applyFont="1" applyFill="1" applyAlignment="1"/>
    <xf numFmtId="0" fontId="29" fillId="0" borderId="0" xfId="0" applyFont="1" applyFill="1" applyAlignment="1"/>
    <xf numFmtId="0" fontId="30" fillId="0" borderId="0" xfId="0" applyFont="1" applyFill="1" applyAlignment="1"/>
    <xf numFmtId="0" fontId="38" fillId="0" borderId="0" xfId="0" applyFont="1" applyAlignment="1"/>
    <xf numFmtId="0" fontId="30" fillId="0" borderId="0" xfId="0" applyFont="1" applyAlignment="1"/>
    <xf numFmtId="0" fontId="0" fillId="4" borderId="0" xfId="0" applyFill="1" applyAlignment="1"/>
    <xf numFmtId="0" fontId="0" fillId="0" borderId="2" xfId="0" applyFill="1" applyBorder="1" applyAlignment="1">
      <alignment horizontal="center"/>
    </xf>
    <xf numFmtId="0" fontId="0" fillId="0" borderId="2" xfId="0" applyFill="1" applyBorder="1"/>
    <xf numFmtId="0" fontId="0" fillId="0" borderId="2" xfId="0" applyBorder="1" applyAlignment="1">
      <alignment horizontal="center"/>
    </xf>
    <xf numFmtId="0" fontId="0" fillId="7" borderId="2" xfId="0" applyFill="1" applyBorder="1" applyAlignment="1">
      <alignment horizontal="center"/>
    </xf>
    <xf numFmtId="0" fontId="0" fillId="7" borderId="2" xfId="0" applyFill="1" applyBorder="1"/>
    <xf numFmtId="0" fontId="0" fillId="0" borderId="2" xfId="0" applyBorder="1" applyAlignment="1">
      <alignment horizontal="center" vertical="center"/>
    </xf>
    <xf numFmtId="0" fontId="0" fillId="0" borderId="2" xfId="0" applyFill="1" applyBorder="1" applyAlignment="1">
      <alignment horizontal="left" wrapText="1"/>
    </xf>
    <xf numFmtId="0" fontId="0" fillId="0" borderId="2" xfId="0" applyFill="1" applyBorder="1" applyAlignment="1">
      <alignment horizontal="center" vertical="top"/>
    </xf>
    <xf numFmtId="0" fontId="0" fillId="0" borderId="2" xfId="0" applyFill="1" applyBorder="1" applyAlignment="1">
      <alignment wrapText="1"/>
    </xf>
    <xf numFmtId="0" fontId="76" fillId="15" borderId="0" xfId="0" applyFont="1" applyFill="1" applyBorder="1" applyAlignment="1"/>
    <xf numFmtId="0" fontId="0" fillId="8" borderId="0" xfId="0" applyFill="1" applyBorder="1" applyAlignment="1"/>
    <xf numFmtId="0" fontId="0" fillId="3" borderId="0" xfId="0" applyFill="1" applyBorder="1" applyAlignment="1"/>
    <xf numFmtId="0" fontId="31" fillId="0" borderId="0" xfId="0" applyFont="1" applyBorder="1"/>
    <xf numFmtId="0" fontId="36" fillId="11" borderId="0" xfId="0" applyFont="1" applyFill="1" applyAlignment="1">
      <alignment horizontal="left"/>
    </xf>
    <xf numFmtId="0" fontId="0" fillId="19" borderId="0" xfId="0" applyFill="1" applyAlignment="1" applyProtection="1">
      <protection locked="0"/>
    </xf>
    <xf numFmtId="0" fontId="0" fillId="20" borderId="0" xfId="0" applyFill="1" applyAlignment="1" applyProtection="1">
      <protection locked="0"/>
    </xf>
    <xf numFmtId="0" fontId="0" fillId="21" borderId="0" xfId="0" applyFill="1" applyAlignment="1" applyProtection="1">
      <protection locked="0"/>
    </xf>
    <xf numFmtId="0" fontId="0" fillId="0" borderId="0" xfId="0" applyFill="1" applyAlignment="1" applyProtection="1">
      <protection locked="0"/>
    </xf>
    <xf numFmtId="0" fontId="59" fillId="0" borderId="0" xfId="0" applyFont="1" applyAlignment="1">
      <alignment horizontal="center"/>
    </xf>
    <xf numFmtId="0" fontId="60" fillId="0" borderId="0" xfId="0" applyFont="1" applyAlignment="1">
      <alignment horizontal="left"/>
    </xf>
    <xf numFmtId="0" fontId="62" fillId="0" borderId="0" xfId="0" applyFont="1" applyAlignment="1">
      <alignment horizontal="left"/>
    </xf>
    <xf numFmtId="0" fontId="69" fillId="0" borderId="3" xfId="0" applyFont="1" applyBorder="1" applyAlignment="1">
      <alignment horizontal="left"/>
    </xf>
    <xf numFmtId="0" fontId="69" fillId="0" borderId="4" xfId="0" applyFont="1" applyBorder="1" applyAlignment="1">
      <alignment horizontal="left"/>
    </xf>
    <xf numFmtId="0" fontId="69" fillId="0" borderId="5" xfId="0" applyFont="1" applyBorder="1" applyAlignment="1">
      <alignment horizontal="left"/>
    </xf>
    <xf numFmtId="0" fontId="53" fillId="0" borderId="0" xfId="0" applyFont="1" applyAlignment="1">
      <alignment horizontal="center"/>
    </xf>
    <xf numFmtId="0" fontId="54" fillId="0" borderId="0" xfId="0" applyFont="1" applyAlignment="1">
      <alignment horizontal="center" vertical="center"/>
    </xf>
    <xf numFmtId="0" fontId="56" fillId="0" borderId="0" xfId="0" applyFont="1" applyAlignment="1">
      <alignment horizontal="center"/>
    </xf>
    <xf numFmtId="0" fontId="4" fillId="0" borderId="0" xfId="0" applyFont="1" applyAlignment="1">
      <alignment horizontal="center"/>
    </xf>
    <xf numFmtId="0" fontId="58" fillId="0" borderId="0" xfId="0" applyFont="1" applyAlignment="1">
      <alignment horizontal="center"/>
    </xf>
    <xf numFmtId="0" fontId="0" fillId="0" borderId="0" xfId="0" applyAlignment="1">
      <alignment horizontal="left" wrapText="1"/>
    </xf>
    <xf numFmtId="0" fontId="0" fillId="0" borderId="0" xfId="0" applyAlignment="1">
      <alignment horizontal="left" vertical="top" wrapText="1"/>
    </xf>
    <xf numFmtId="0" fontId="0" fillId="0" borderId="0" xfId="0" applyFill="1" applyBorder="1" applyAlignment="1">
      <alignment horizontal="left" vertical="top" wrapText="1"/>
    </xf>
    <xf numFmtId="0" fontId="0" fillId="0" borderId="0" xfId="0" applyFont="1" applyBorder="1" applyAlignment="1">
      <alignment horizontal="left" vertical="top" wrapText="1"/>
    </xf>
    <xf numFmtId="0" fontId="31" fillId="0" borderId="0" xfId="0" applyFont="1" applyAlignment="1">
      <alignment horizontal="left"/>
    </xf>
    <xf numFmtId="0" fontId="31" fillId="0" borderId="0" xfId="0" applyFont="1" applyBorder="1" applyAlignment="1">
      <alignment horizontal="left"/>
    </xf>
    <xf numFmtId="0" fontId="0" fillId="0" borderId="0" xfId="0" applyFill="1" applyAlignment="1">
      <alignment horizontal="left" wrapText="1"/>
    </xf>
    <xf numFmtId="0" fontId="0" fillId="0" borderId="0" xfId="0" applyBorder="1" applyAlignment="1">
      <alignment horizontal="left" wrapText="1"/>
    </xf>
    <xf numFmtId="0" fontId="81" fillId="0" borderId="0" xfId="0" applyFont="1" applyAlignment="1">
      <alignment horizontal="left" wrapText="1"/>
    </xf>
    <xf numFmtId="0" fontId="31" fillId="0" borderId="0" xfId="0" applyFont="1" applyAlignment="1">
      <alignment horizontal="left" wrapText="1"/>
    </xf>
    <xf numFmtId="0" fontId="31" fillId="0" borderId="0" xfId="0" applyFont="1" applyAlignment="1">
      <alignment horizontal="left" vertical="top" wrapText="1"/>
    </xf>
    <xf numFmtId="0" fontId="26" fillId="0" borderId="0" xfId="0" applyFont="1" applyAlignment="1">
      <alignment horizontal="left" wrapText="1"/>
    </xf>
    <xf numFmtId="0" fontId="81" fillId="0" borderId="0" xfId="0" applyFont="1" applyAlignment="1">
      <alignment horizontal="left" vertical="top" wrapText="1"/>
    </xf>
    <xf numFmtId="0" fontId="31" fillId="0" borderId="0" xfId="0" applyFont="1" applyAlignment="1">
      <alignment horizontal="right"/>
    </xf>
    <xf numFmtId="0" fontId="0" fillId="0" borderId="0" xfId="0" applyFont="1" applyAlignment="1">
      <alignment horizontal="left" wrapText="1"/>
    </xf>
    <xf numFmtId="0" fontId="0" fillId="0" borderId="0" xfId="0" applyFill="1" applyAlignment="1" applyProtection="1">
      <alignment horizontal="left"/>
      <protection locked="0"/>
    </xf>
    <xf numFmtId="0" fontId="31" fillId="0" borderId="3" xfId="0" quotePrefix="1" applyFont="1" applyBorder="1" applyAlignment="1">
      <alignment horizontal="left"/>
    </xf>
    <xf numFmtId="0" fontId="31" fillId="0" borderId="4" xfId="0" applyFont="1" applyBorder="1" applyAlignment="1">
      <alignment horizontal="left"/>
    </xf>
    <xf numFmtId="0" fontId="31" fillId="0" borderId="5" xfId="0" applyFont="1" applyBorder="1" applyAlignment="1">
      <alignment horizontal="left"/>
    </xf>
    <xf numFmtId="0" fontId="35" fillId="0" borderId="0" xfId="0" applyFont="1" applyAlignment="1">
      <alignment horizontal="left"/>
    </xf>
    <xf numFmtId="0" fontId="24" fillId="0" borderId="0" xfId="0" applyFont="1" applyFill="1" applyAlignment="1">
      <alignment horizontal="left" wrapText="1"/>
    </xf>
    <xf numFmtId="0" fontId="0" fillId="0" borderId="0" xfId="0" applyAlignment="1">
      <alignment horizontal="left"/>
    </xf>
    <xf numFmtId="0" fontId="0" fillId="4" borderId="0" xfId="0" applyFill="1" applyAlignment="1">
      <alignment horizontal="center"/>
    </xf>
    <xf numFmtId="0" fontId="0" fillId="0" borderId="2" xfId="0" applyBorder="1" applyAlignment="1">
      <alignment horizontal="left"/>
    </xf>
    <xf numFmtId="0" fontId="31" fillId="0" borderId="0" xfId="0" applyFont="1" applyAlignment="1">
      <alignment horizontal="center" vertical="top"/>
    </xf>
    <xf numFmtId="49" fontId="0" fillId="0" borderId="3" xfId="0" applyNumberFormat="1" applyBorder="1" applyAlignment="1">
      <alignment horizontal="left"/>
    </xf>
    <xf numFmtId="49" fontId="0" fillId="0" borderId="4" xfId="0" applyNumberFormat="1" applyBorder="1" applyAlignment="1">
      <alignment horizontal="left"/>
    </xf>
    <xf numFmtId="49" fontId="0" fillId="0" borderId="5" xfId="0" applyNumberFormat="1"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0" xfId="0" applyFont="1" applyAlignment="1">
      <alignment horizontal="left"/>
    </xf>
    <xf numFmtId="0" fontId="82" fillId="0" borderId="0" xfId="0" applyFont="1" applyAlignment="1">
      <alignment horizontal="left" wrapText="1"/>
    </xf>
    <xf numFmtId="0" fontId="0" fillId="0" borderId="7" xfId="0" applyBorder="1" applyAlignment="1">
      <alignment horizontal="left"/>
    </xf>
    <xf numFmtId="0" fontId="2" fillId="0" borderId="0" xfId="0" applyFont="1" applyAlignment="1">
      <alignment horizontal="left"/>
    </xf>
    <xf numFmtId="0" fontId="2" fillId="0" borderId="46" xfId="0" applyFont="1" applyBorder="1" applyAlignment="1">
      <alignment horizontal="left"/>
    </xf>
    <xf numFmtId="0" fontId="32" fillId="0" borderId="42" xfId="0" applyFont="1" applyBorder="1" applyAlignment="1">
      <alignment horizontal="left"/>
    </xf>
    <xf numFmtId="0" fontId="32" fillId="0" borderId="46" xfId="0" applyFont="1" applyBorder="1" applyAlignment="1">
      <alignment horizontal="left"/>
    </xf>
    <xf numFmtId="0" fontId="35" fillId="0" borderId="0" xfId="0" applyFont="1" applyAlignment="1">
      <alignment horizontal="left" wrapText="1"/>
    </xf>
    <xf numFmtId="0" fontId="31" fillId="0" borderId="2" xfId="0" quotePrefix="1" applyFont="1" applyBorder="1" applyAlignment="1">
      <alignment horizontal="left"/>
    </xf>
    <xf numFmtId="0" fontId="0" fillId="10" borderId="3" xfId="0" applyFill="1" applyBorder="1" applyAlignment="1">
      <alignment horizontal="left"/>
    </xf>
    <xf numFmtId="0" fontId="0" fillId="10" borderId="4" xfId="0" applyFill="1" applyBorder="1" applyAlignment="1">
      <alignment horizontal="left"/>
    </xf>
    <xf numFmtId="0" fontId="17" fillId="0" borderId="0" xfId="0" applyFont="1" applyAlignment="1">
      <alignment horizontal="left" vertical="center" wrapText="1"/>
    </xf>
    <xf numFmtId="0" fontId="17" fillId="0" borderId="0" xfId="0" applyFont="1" applyAlignment="1">
      <alignment vertical="top" wrapText="1"/>
    </xf>
    <xf numFmtId="0" fontId="19" fillId="0" borderId="0" xfId="0" applyFont="1" applyAlignment="1">
      <alignment horizontal="left" vertical="center" wrapText="1"/>
    </xf>
    <xf numFmtId="0" fontId="6" fillId="0" borderId="24" xfId="0" applyFont="1" applyBorder="1"/>
    <xf numFmtId="0" fontId="0" fillId="0" borderId="25" xfId="0" applyBorder="1"/>
    <xf numFmtId="0" fontId="0" fillId="0" borderId="26" xfId="0" applyBorder="1"/>
    <xf numFmtId="0" fontId="5" fillId="3" borderId="6" xfId="0" applyFont="1"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0" fillId="0" borderId="41" xfId="0" applyBorder="1"/>
    <xf numFmtId="0" fontId="6" fillId="0" borderId="27" xfId="0" applyFont="1" applyBorder="1"/>
    <xf numFmtId="0" fontId="0" fillId="0" borderId="28" xfId="0" applyBorder="1"/>
    <xf numFmtId="0" fontId="0" fillId="0" borderId="29" xfId="0" applyBorder="1"/>
    <xf numFmtId="0" fontId="7" fillId="2" borderId="0" xfId="0" applyFont="1" applyFill="1" applyAlignment="1">
      <alignment horizontal="center"/>
    </xf>
    <xf numFmtId="0" fontId="7" fillId="0" borderId="37" xfId="0" applyFont="1" applyBorder="1" applyAlignment="1">
      <alignment horizontal="center"/>
    </xf>
    <xf numFmtId="0" fontId="7" fillId="2" borderId="34" xfId="0" applyFont="1" applyFill="1" applyBorder="1" applyAlignment="1">
      <alignment horizontal="center"/>
    </xf>
    <xf numFmtId="0" fontId="7" fillId="0" borderId="34" xfId="0" applyFont="1" applyBorder="1" applyAlignment="1">
      <alignment horizontal="center"/>
    </xf>
    <xf numFmtId="0" fontId="6" fillId="2" borderId="42" xfId="0" applyFont="1" applyFill="1" applyBorder="1"/>
    <xf numFmtId="0" fontId="0" fillId="2" borderId="0" xfId="0" applyFill="1"/>
    <xf numFmtId="0" fontId="0" fillId="2" borderId="46" xfId="0" applyFill="1" applyBorder="1"/>
    <xf numFmtId="0" fontId="6" fillId="2" borderId="9" xfId="0" applyFont="1" applyFill="1" applyBorder="1"/>
    <xf numFmtId="0" fontId="0" fillId="2" borderId="10" xfId="0" applyFill="1" applyBorder="1"/>
    <xf numFmtId="0" fontId="0" fillId="2" borderId="11" xfId="0" applyFill="1" applyBorder="1"/>
    <xf numFmtId="0" fontId="6" fillId="2" borderId="43" xfId="0" applyFont="1" applyFill="1" applyBorder="1"/>
    <xf numFmtId="0" fontId="0" fillId="2" borderId="44" xfId="0" applyFill="1" applyBorder="1"/>
    <xf numFmtId="0" fontId="0" fillId="2" borderId="45" xfId="0" applyFill="1" applyBorder="1"/>
  </cellXfs>
  <cellStyles count="2">
    <cellStyle name="Hyperlink" xfId="1" builtinId="8"/>
    <cellStyle name="Standaard" xfId="0" builtinId="0"/>
  </cellStyles>
  <dxfs count="1169">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fgColor theme="0" tint="-0.34998626667073579"/>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92D050"/>
        </patternFill>
      </fill>
    </dxf>
    <dxf>
      <fill>
        <patternFill>
          <bgColor rgb="FFFFC000"/>
        </patternFill>
      </fill>
    </dxf>
    <dxf>
      <fill>
        <patternFill>
          <bgColor rgb="FFFF0000"/>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FF99"/>
        </patternFill>
      </fill>
    </dxf>
    <dxf>
      <fill>
        <patternFill>
          <bgColor rgb="FFFFFF9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C00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FF0000"/>
        </patternFill>
      </fill>
    </dxf>
    <dxf>
      <fill>
        <patternFill>
          <bgColor rgb="FF92D05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C00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C00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FF0000"/>
        </patternFill>
      </fill>
    </dxf>
    <dxf>
      <fill>
        <patternFill>
          <bgColor rgb="FF92D05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C00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FF99"/>
        </patternFill>
      </fill>
    </dxf>
    <dxf>
      <fill>
        <patternFill>
          <bgColor rgb="FFFFFF9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C00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FF0000"/>
        </patternFill>
      </fill>
    </dxf>
    <dxf>
      <fill>
        <patternFill>
          <bgColor rgb="FF92D05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C00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C00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FF0000"/>
        </patternFill>
      </fill>
    </dxf>
    <dxf>
      <fill>
        <patternFill>
          <bgColor rgb="FF92D05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ont>
        <color theme="0"/>
      </font>
      <fill>
        <patternFill>
          <bgColor theme="0" tint="-0.34998626667073579"/>
        </patternFill>
      </fill>
    </dxf>
    <dxf>
      <font>
        <color theme="0"/>
      </font>
      <fill>
        <patternFill>
          <bgColor theme="0" tint="-0.34998626667073579"/>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
      <font>
        <color theme="0"/>
      </font>
      <fill>
        <patternFill>
          <bgColor theme="0" tint="-0.34998626667073579"/>
        </patternFill>
      </fill>
    </dxf>
    <dxf>
      <fill>
        <patternFill>
          <bgColor rgb="FF92D050"/>
        </patternFill>
      </fill>
    </dxf>
    <dxf>
      <fill>
        <patternFill>
          <bgColor rgb="FFFF0000"/>
        </patternFill>
      </fill>
    </dxf>
  </dxfs>
  <tableStyles count="0" defaultTableStyle="TableStyleMedium2"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3.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142875</xdr:rowOff>
    </xdr:from>
    <xdr:to>
      <xdr:col>7</xdr:col>
      <xdr:colOff>1362075</xdr:colOff>
      <xdr:row>5</xdr:row>
      <xdr:rowOff>192405</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5524500" cy="994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167639</xdr:colOff>
      <xdr:row>23</xdr:row>
      <xdr:rowOff>104272</xdr:rowOff>
    </xdr:from>
    <xdr:to>
      <xdr:col>7</xdr:col>
      <xdr:colOff>237144</xdr:colOff>
      <xdr:row>32</xdr:row>
      <xdr:rowOff>175872</xdr:rowOff>
    </xdr:to>
    <xdr:pic>
      <xdr:nvPicPr>
        <xdr:cNvPr id="5" name="Afbeelding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386839" y="4752472"/>
          <a:ext cx="3117505" cy="20604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458030</xdr:colOff>
      <xdr:row>38</xdr:row>
      <xdr:rowOff>141909</xdr:rowOff>
    </xdr:to>
    <xdr:pic>
      <xdr:nvPicPr>
        <xdr:cNvPr id="3" name="Afbeelding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365760"/>
          <a:ext cx="5944430" cy="6725589"/>
        </a:xfrm>
        <a:prstGeom prst="rect">
          <a:avLst/>
        </a:prstGeom>
      </xdr:spPr>
    </xdr:pic>
    <xdr:clientData/>
  </xdr:twoCellAnchor>
  <xdr:twoCellAnchor editAs="oneCell">
    <xdr:from>
      <xdr:col>11</xdr:col>
      <xdr:colOff>0</xdr:colOff>
      <xdr:row>4</xdr:row>
      <xdr:rowOff>0</xdr:rowOff>
    </xdr:from>
    <xdr:to>
      <xdr:col>15</xdr:col>
      <xdr:colOff>457604</xdr:colOff>
      <xdr:row>35</xdr:row>
      <xdr:rowOff>17939</xdr:rowOff>
    </xdr:to>
    <xdr:pic>
      <xdr:nvPicPr>
        <xdr:cNvPr id="4" name="Afbeelding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6705600" y="731520"/>
          <a:ext cx="2896004" cy="5687219"/>
        </a:xfrm>
        <a:prstGeom prst="rect">
          <a:avLst/>
        </a:prstGeom>
      </xdr:spPr>
    </xdr:pic>
    <xdr:clientData/>
  </xdr:twoCellAnchor>
  <xdr:twoCellAnchor editAs="oneCell">
    <xdr:from>
      <xdr:col>16</xdr:col>
      <xdr:colOff>15447</xdr:colOff>
      <xdr:row>4</xdr:row>
      <xdr:rowOff>22860</xdr:rowOff>
    </xdr:from>
    <xdr:to>
      <xdr:col>20</xdr:col>
      <xdr:colOff>326147</xdr:colOff>
      <xdr:row>19</xdr:row>
      <xdr:rowOff>19441</xdr:rowOff>
    </xdr:to>
    <xdr:pic>
      <xdr:nvPicPr>
        <xdr:cNvPr id="5" name="Afbeelding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stretch>
          <a:fillRect/>
        </a:stretch>
      </xdr:blipFill>
      <xdr:spPr>
        <a:xfrm>
          <a:off x="9769047" y="754380"/>
          <a:ext cx="2749100" cy="27397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90068</xdr:rowOff>
    </xdr:from>
    <xdr:to>
      <xdr:col>0</xdr:col>
      <xdr:colOff>3718560</xdr:colOff>
      <xdr:row>23</xdr:row>
      <xdr:rowOff>60960</xdr:rowOff>
    </xdr:to>
    <xdr:pic>
      <xdr:nvPicPr>
        <xdr:cNvPr id="4" name="Afbeelding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33868"/>
          <a:ext cx="3718560" cy="976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41910</xdr:rowOff>
    </xdr:from>
    <xdr:to>
      <xdr:col>0</xdr:col>
      <xdr:colOff>5003372</xdr:colOff>
      <xdr:row>71</xdr:row>
      <xdr:rowOff>171450</xdr:rowOff>
    </xdr:to>
    <xdr:pic>
      <xdr:nvPicPr>
        <xdr:cNvPr id="5" name="Afbeelding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835110"/>
          <a:ext cx="5003372" cy="260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26893</xdr:colOff>
      <xdr:row>54</xdr:row>
      <xdr:rowOff>15648</xdr:rowOff>
    </xdr:from>
    <xdr:to>
      <xdr:col>2</xdr:col>
      <xdr:colOff>585888</xdr:colOff>
      <xdr:row>62</xdr:row>
      <xdr:rowOff>3013</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6893" y="19746966"/>
          <a:ext cx="1778195" cy="1421718"/>
        </a:xfrm>
        <a:prstGeom prst="rect">
          <a:avLst/>
        </a:prstGeom>
      </xdr:spPr>
    </xdr:pic>
    <xdr:clientData/>
  </xdr:twoCellAnchor>
  <xdr:twoCellAnchor editAs="oneCell">
    <xdr:from>
      <xdr:col>4</xdr:col>
      <xdr:colOff>520628</xdr:colOff>
      <xdr:row>54</xdr:row>
      <xdr:rowOff>27386</xdr:rowOff>
    </xdr:from>
    <xdr:to>
      <xdr:col>7</xdr:col>
      <xdr:colOff>465705</xdr:colOff>
      <xdr:row>62</xdr:row>
      <xdr:rowOff>8964</xdr:rowOff>
    </xdr:to>
    <xdr:pic>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959028" y="19758704"/>
          <a:ext cx="1773877" cy="1415931"/>
        </a:xfrm>
        <a:prstGeom prst="rect">
          <a:avLst/>
        </a:prstGeom>
      </xdr:spPr>
    </xdr:pic>
    <xdr:clientData/>
  </xdr:twoCellAnchor>
  <xdr:twoCellAnchor editAs="oneCell">
    <xdr:from>
      <xdr:col>0</xdr:col>
      <xdr:colOff>0</xdr:colOff>
      <xdr:row>66</xdr:row>
      <xdr:rowOff>104624</xdr:rowOff>
    </xdr:from>
    <xdr:to>
      <xdr:col>8</xdr:col>
      <xdr:colOff>430306</xdr:colOff>
      <xdr:row>78</xdr:row>
      <xdr:rowOff>106056</xdr:rowOff>
    </xdr:to>
    <xdr:pic>
      <xdr:nvPicPr>
        <xdr:cNvPr id="6" name="Afbeelding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0" y="18518130"/>
          <a:ext cx="5307106" cy="2152960"/>
        </a:xfrm>
        <a:prstGeom prst="rect">
          <a:avLst/>
        </a:prstGeom>
      </xdr:spPr>
    </xdr:pic>
    <xdr:clientData/>
  </xdr:twoCellAnchor>
  <xdr:twoCellAnchor editAs="oneCell">
    <xdr:from>
      <xdr:col>0</xdr:col>
      <xdr:colOff>0</xdr:colOff>
      <xdr:row>40</xdr:row>
      <xdr:rowOff>144115</xdr:rowOff>
    </xdr:from>
    <xdr:to>
      <xdr:col>7</xdr:col>
      <xdr:colOff>313765</xdr:colOff>
      <xdr:row>53</xdr:row>
      <xdr:rowOff>6022</xdr:rowOff>
    </xdr:to>
    <xdr:pic>
      <xdr:nvPicPr>
        <xdr:cNvPr id="7" name="Afbeelding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0" y="14498850"/>
          <a:ext cx="4549589" cy="2215143"/>
        </a:xfrm>
        <a:prstGeom prst="rect">
          <a:avLst/>
        </a:prstGeom>
      </xdr:spPr>
    </xdr:pic>
    <xdr:clientData/>
  </xdr:twoCellAnchor>
  <xdr:twoCellAnchor editAs="oneCell">
    <xdr:from>
      <xdr:col>0</xdr:col>
      <xdr:colOff>295275</xdr:colOff>
      <xdr:row>14</xdr:row>
      <xdr:rowOff>19050</xdr:rowOff>
    </xdr:from>
    <xdr:to>
      <xdr:col>7</xdr:col>
      <xdr:colOff>200025</xdr:colOff>
      <xdr:row>34</xdr:row>
      <xdr:rowOff>104967</xdr:rowOff>
    </xdr:to>
    <xdr:pic>
      <xdr:nvPicPr>
        <xdr:cNvPr id="8" name="Afbeelding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295275" y="11591925"/>
          <a:ext cx="4171950" cy="3895917"/>
        </a:xfrm>
        <a:prstGeom prst="rect">
          <a:avLst/>
        </a:prstGeom>
      </xdr:spPr>
    </xdr:pic>
    <xdr:clientData/>
  </xdr:twoCellAnchor>
  <xdr:twoCellAnchor editAs="oneCell">
    <xdr:from>
      <xdr:col>0</xdr:col>
      <xdr:colOff>38100</xdr:colOff>
      <xdr:row>113</xdr:row>
      <xdr:rowOff>76200</xdr:rowOff>
    </xdr:from>
    <xdr:to>
      <xdr:col>4</xdr:col>
      <xdr:colOff>352809</xdr:colOff>
      <xdr:row>128</xdr:row>
      <xdr:rowOff>133741</xdr:rowOff>
    </xdr:to>
    <xdr:pic>
      <xdr:nvPicPr>
        <xdr:cNvPr id="9" name="Afbeelding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a:stretch>
          <a:fillRect/>
        </a:stretch>
      </xdr:blipFill>
      <xdr:spPr>
        <a:xfrm>
          <a:off x="3086100" y="1028700"/>
          <a:ext cx="2753109" cy="2915041"/>
        </a:xfrm>
        <a:prstGeom prst="rect">
          <a:avLst/>
        </a:prstGeom>
      </xdr:spPr>
    </xdr:pic>
    <xdr:clientData/>
  </xdr:twoCellAnchor>
  <xdr:twoCellAnchor editAs="oneCell">
    <xdr:from>
      <xdr:col>5</xdr:col>
      <xdr:colOff>146051</xdr:colOff>
      <xdr:row>113</xdr:row>
      <xdr:rowOff>165100</xdr:rowOff>
    </xdr:from>
    <xdr:to>
      <xdr:col>10</xdr:col>
      <xdr:colOff>508049</xdr:colOff>
      <xdr:row>127</xdr:row>
      <xdr:rowOff>41275</xdr:rowOff>
    </xdr:to>
    <xdr:pic>
      <xdr:nvPicPr>
        <xdr:cNvPr id="10" name="Afbeelding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a:stretch>
          <a:fillRect/>
        </a:stretch>
      </xdr:blipFill>
      <xdr:spPr>
        <a:xfrm>
          <a:off x="3162301" y="31295975"/>
          <a:ext cx="3378248" cy="2543175"/>
        </a:xfrm>
        <a:prstGeom prst="rect">
          <a:avLst/>
        </a:prstGeom>
      </xdr:spPr>
    </xdr:pic>
    <xdr:clientData/>
  </xdr:twoCellAnchor>
  <xdr:twoCellAnchor editAs="oneCell">
    <xdr:from>
      <xdr:col>0</xdr:col>
      <xdr:colOff>63500</xdr:colOff>
      <xdr:row>132</xdr:row>
      <xdr:rowOff>155576</xdr:rowOff>
    </xdr:from>
    <xdr:to>
      <xdr:col>6</xdr:col>
      <xdr:colOff>52269</xdr:colOff>
      <xdr:row>142</xdr:row>
      <xdr:rowOff>64136</xdr:rowOff>
    </xdr:to>
    <xdr:pic>
      <xdr:nvPicPr>
        <xdr:cNvPr id="11" name="Afbeelding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a:stretch>
          <a:fillRect/>
        </a:stretch>
      </xdr:blipFill>
      <xdr:spPr>
        <a:xfrm>
          <a:off x="63500" y="34905951"/>
          <a:ext cx="3608269" cy="1813560"/>
        </a:xfrm>
        <a:prstGeom prst="rect">
          <a:avLst/>
        </a:prstGeom>
      </xdr:spPr>
    </xdr:pic>
    <xdr:clientData/>
  </xdr:twoCellAnchor>
  <xdr:twoCellAnchor editAs="oneCell">
    <xdr:from>
      <xdr:col>0</xdr:col>
      <xdr:colOff>102359</xdr:colOff>
      <xdr:row>145</xdr:row>
      <xdr:rowOff>154818</xdr:rowOff>
    </xdr:from>
    <xdr:to>
      <xdr:col>7</xdr:col>
      <xdr:colOff>342780</xdr:colOff>
      <xdr:row>157</xdr:row>
      <xdr:rowOff>31750</xdr:rowOff>
    </xdr:to>
    <xdr:pic>
      <xdr:nvPicPr>
        <xdr:cNvPr id="12" name="Afbeelding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9"/>
        <a:stretch>
          <a:fillRect/>
        </a:stretch>
      </xdr:blipFill>
      <xdr:spPr>
        <a:xfrm rot="16200000">
          <a:off x="1252479" y="36231573"/>
          <a:ext cx="2162932" cy="4463171"/>
        </a:xfrm>
        <a:prstGeom prst="rect">
          <a:avLst/>
        </a:prstGeom>
      </xdr:spPr>
    </xdr:pic>
    <xdr:clientData/>
  </xdr:twoCellAnchor>
  <xdr:twoCellAnchor editAs="oneCell">
    <xdr:from>
      <xdr:col>7</xdr:col>
      <xdr:colOff>408877</xdr:colOff>
      <xdr:row>146</xdr:row>
      <xdr:rowOff>48260</xdr:rowOff>
    </xdr:from>
    <xdr:to>
      <xdr:col>10</xdr:col>
      <xdr:colOff>522545</xdr:colOff>
      <xdr:row>156</xdr:row>
      <xdr:rowOff>158750</xdr:rowOff>
    </xdr:to>
    <xdr:pic>
      <xdr:nvPicPr>
        <xdr:cNvPr id="13" name="Afbeelding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0"/>
        <a:stretch>
          <a:fillRect/>
        </a:stretch>
      </xdr:blipFill>
      <xdr:spPr>
        <a:xfrm>
          <a:off x="4631627" y="37465635"/>
          <a:ext cx="1923418" cy="2015490"/>
        </a:xfrm>
        <a:prstGeom prst="rect">
          <a:avLst/>
        </a:prstGeom>
      </xdr:spPr>
    </xdr:pic>
    <xdr:clientData/>
  </xdr:twoCellAnchor>
  <xdr:twoCellAnchor editAs="oneCell">
    <xdr:from>
      <xdr:col>0</xdr:col>
      <xdr:colOff>0</xdr:colOff>
      <xdr:row>160</xdr:row>
      <xdr:rowOff>95250</xdr:rowOff>
    </xdr:from>
    <xdr:to>
      <xdr:col>6</xdr:col>
      <xdr:colOff>333375</xdr:colOff>
      <xdr:row>174</xdr:row>
      <xdr:rowOff>55643</xdr:rowOff>
    </xdr:to>
    <xdr:pic>
      <xdr:nvPicPr>
        <xdr:cNvPr id="4" name="Afbeelding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1"/>
        <a:stretch>
          <a:fillRect/>
        </a:stretch>
      </xdr:blipFill>
      <xdr:spPr>
        <a:xfrm>
          <a:off x="0" y="40376475"/>
          <a:ext cx="3990975" cy="26273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1162050</xdr:colOff>
      <xdr:row>2</xdr:row>
      <xdr:rowOff>0</xdr:rowOff>
    </xdr:from>
    <xdr:ext cx="184731" cy="264560"/>
    <xdr:sp macro="" textlink="">
      <xdr:nvSpPr>
        <xdr:cNvPr id="4" name="Tekstvak 3">
          <a:extLst>
            <a:ext uri="{FF2B5EF4-FFF2-40B4-BE49-F238E27FC236}">
              <a16:creationId xmlns:a16="http://schemas.microsoft.com/office/drawing/2014/main" id="{00000000-0008-0000-0300-000004000000}"/>
            </a:ext>
          </a:extLst>
        </xdr:cNvPr>
        <xdr:cNvSpPr txBox="1"/>
      </xdr:nvSpPr>
      <xdr:spPr>
        <a:xfrm>
          <a:off x="4810125"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BE"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5</xdr:row>
      <xdr:rowOff>76200</xdr:rowOff>
    </xdr:from>
    <xdr:to>
      <xdr:col>3</xdr:col>
      <xdr:colOff>85725</xdr:colOff>
      <xdr:row>14</xdr:row>
      <xdr:rowOff>161925</xdr:rowOff>
    </xdr:to>
    <xdr:pic>
      <xdr:nvPicPr>
        <xdr:cNvPr id="3" name="Afbeelding 2" descr="bol.com | Jippie's raamsluiter zwart">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905000"/>
          <a:ext cx="168592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76201</xdr:colOff>
      <xdr:row>5</xdr:row>
      <xdr:rowOff>57150</xdr:rowOff>
    </xdr:from>
    <xdr:to>
      <xdr:col>5</xdr:col>
      <xdr:colOff>752476</xdr:colOff>
      <xdr:row>14</xdr:row>
      <xdr:rowOff>171450</xdr:rowOff>
    </xdr:to>
    <xdr:pic>
      <xdr:nvPicPr>
        <xdr:cNvPr id="4" name="Afbeelding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4601" y="1695450"/>
          <a:ext cx="1285875" cy="1714500"/>
        </a:xfrm>
        <a:prstGeom prst="rect">
          <a:avLst/>
        </a:prstGeom>
      </xdr:spPr>
    </xdr:pic>
    <xdr:clientData/>
  </xdr:twoCellAnchor>
  <xdr:oneCellAnchor>
    <xdr:from>
      <xdr:col>3</xdr:col>
      <xdr:colOff>38100</xdr:colOff>
      <xdr:row>17</xdr:row>
      <xdr:rowOff>9525</xdr:rowOff>
    </xdr:from>
    <xdr:ext cx="4518611" cy="2200276"/>
    <xdr:pic>
      <xdr:nvPicPr>
        <xdr:cNvPr id="5" name="Afbeelding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a:srcRect t="2846"/>
        <a:stretch/>
      </xdr:blipFill>
      <xdr:spPr>
        <a:xfrm>
          <a:off x="1866900" y="3733800"/>
          <a:ext cx="4518611" cy="220027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9</xdr:col>
      <xdr:colOff>373380</xdr:colOff>
      <xdr:row>29</xdr:row>
      <xdr:rowOff>0</xdr:rowOff>
    </xdr:from>
    <xdr:to>
      <xdr:col>9</xdr:col>
      <xdr:colOff>571500</xdr:colOff>
      <xdr:row>30</xdr:row>
      <xdr:rowOff>144780</xdr:rowOff>
    </xdr:to>
    <xdr:sp macro="" textlink="">
      <xdr:nvSpPr>
        <xdr:cNvPr id="2" name="AutoShape 1">
          <a:extLst>
            <a:ext uri="{FF2B5EF4-FFF2-40B4-BE49-F238E27FC236}">
              <a16:creationId xmlns:a16="http://schemas.microsoft.com/office/drawing/2014/main" id="{00000000-0008-0000-1100-000002000000}"/>
            </a:ext>
          </a:extLst>
        </xdr:cNvPr>
        <xdr:cNvSpPr>
          <a:spLocks noChangeArrowheads="1"/>
        </xdr:cNvSpPr>
      </xdr:nvSpPr>
      <xdr:spPr bwMode="auto">
        <a:xfrm>
          <a:off x="4808220" y="4739640"/>
          <a:ext cx="198120" cy="320040"/>
        </a:xfrm>
        <a:prstGeom prst="upArrow">
          <a:avLst>
            <a:gd name="adj1" fmla="val 50000"/>
            <a:gd name="adj2" fmla="val 40385"/>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457200</xdr:colOff>
      <xdr:row>29</xdr:row>
      <xdr:rowOff>0</xdr:rowOff>
    </xdr:from>
    <xdr:to>
      <xdr:col>11</xdr:col>
      <xdr:colOff>106680</xdr:colOff>
      <xdr:row>30</xdr:row>
      <xdr:rowOff>144780</xdr:rowOff>
    </xdr:to>
    <xdr:sp macro="" textlink="">
      <xdr:nvSpPr>
        <xdr:cNvPr id="3" name="AutoShape 3">
          <a:extLst>
            <a:ext uri="{FF2B5EF4-FFF2-40B4-BE49-F238E27FC236}">
              <a16:creationId xmlns:a16="http://schemas.microsoft.com/office/drawing/2014/main" id="{00000000-0008-0000-1100-000003000000}"/>
            </a:ext>
          </a:extLst>
        </xdr:cNvPr>
        <xdr:cNvSpPr>
          <a:spLocks noChangeArrowheads="1"/>
        </xdr:cNvSpPr>
      </xdr:nvSpPr>
      <xdr:spPr bwMode="auto">
        <a:xfrm>
          <a:off x="5913120" y="4739640"/>
          <a:ext cx="175260" cy="320040"/>
        </a:xfrm>
        <a:prstGeom prst="downArrow">
          <a:avLst>
            <a:gd name="adj1" fmla="val 50000"/>
            <a:gd name="adj2" fmla="val 45652"/>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960120</xdr:colOff>
      <xdr:row>33</xdr:row>
      <xdr:rowOff>121920</xdr:rowOff>
    </xdr:from>
    <xdr:to>
      <xdr:col>10</xdr:col>
      <xdr:colOff>274320</xdr:colOff>
      <xdr:row>33</xdr:row>
      <xdr:rowOff>121920</xdr:rowOff>
    </xdr:to>
    <xdr:sp macro="" textlink="">
      <xdr:nvSpPr>
        <xdr:cNvPr id="4" name="Line 4">
          <a:extLst>
            <a:ext uri="{FF2B5EF4-FFF2-40B4-BE49-F238E27FC236}">
              <a16:creationId xmlns:a16="http://schemas.microsoft.com/office/drawing/2014/main" id="{00000000-0008-0000-1100-000004000000}"/>
            </a:ext>
          </a:extLst>
        </xdr:cNvPr>
        <xdr:cNvSpPr>
          <a:spLocks noChangeShapeType="1"/>
        </xdr:cNvSpPr>
      </xdr:nvSpPr>
      <xdr:spPr bwMode="auto">
        <a:xfrm>
          <a:off x="5394960" y="5539740"/>
          <a:ext cx="33528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975360</xdr:colOff>
      <xdr:row>35</xdr:row>
      <xdr:rowOff>0</xdr:rowOff>
    </xdr:from>
    <xdr:to>
      <xdr:col>10</xdr:col>
      <xdr:colOff>281940</xdr:colOff>
      <xdr:row>35</xdr:row>
      <xdr:rowOff>0</xdr:rowOff>
    </xdr:to>
    <xdr:sp macro="" textlink="">
      <xdr:nvSpPr>
        <xdr:cNvPr id="5" name="Line 5">
          <a:extLst>
            <a:ext uri="{FF2B5EF4-FFF2-40B4-BE49-F238E27FC236}">
              <a16:creationId xmlns:a16="http://schemas.microsoft.com/office/drawing/2014/main" id="{00000000-0008-0000-1100-000005000000}"/>
            </a:ext>
          </a:extLst>
        </xdr:cNvPr>
        <xdr:cNvSpPr>
          <a:spLocks noChangeShapeType="1"/>
        </xdr:cNvSpPr>
      </xdr:nvSpPr>
      <xdr:spPr bwMode="auto">
        <a:xfrm>
          <a:off x="5410200" y="5753100"/>
          <a:ext cx="32766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982980</xdr:colOff>
      <xdr:row>36</xdr:row>
      <xdr:rowOff>60960</xdr:rowOff>
    </xdr:from>
    <xdr:to>
      <xdr:col>10</xdr:col>
      <xdr:colOff>289560</xdr:colOff>
      <xdr:row>36</xdr:row>
      <xdr:rowOff>60960</xdr:rowOff>
    </xdr:to>
    <xdr:sp macro="" textlink="">
      <xdr:nvSpPr>
        <xdr:cNvPr id="6" name="Line 6">
          <a:extLst>
            <a:ext uri="{FF2B5EF4-FFF2-40B4-BE49-F238E27FC236}">
              <a16:creationId xmlns:a16="http://schemas.microsoft.com/office/drawing/2014/main" id="{00000000-0008-0000-1100-000006000000}"/>
            </a:ext>
          </a:extLst>
        </xdr:cNvPr>
        <xdr:cNvSpPr>
          <a:spLocks noChangeShapeType="1"/>
        </xdr:cNvSpPr>
      </xdr:nvSpPr>
      <xdr:spPr bwMode="auto">
        <a:xfrm>
          <a:off x="5417820" y="5981700"/>
          <a:ext cx="32766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106680</xdr:colOff>
      <xdr:row>32</xdr:row>
      <xdr:rowOff>99060</xdr:rowOff>
    </xdr:from>
    <xdr:to>
      <xdr:col>10</xdr:col>
      <xdr:colOff>144780</xdr:colOff>
      <xdr:row>36</xdr:row>
      <xdr:rowOff>167640</xdr:rowOff>
    </xdr:to>
    <xdr:sp macro="" textlink="">
      <xdr:nvSpPr>
        <xdr:cNvPr id="7" name="Rectangle 7">
          <a:extLst>
            <a:ext uri="{FF2B5EF4-FFF2-40B4-BE49-F238E27FC236}">
              <a16:creationId xmlns:a16="http://schemas.microsoft.com/office/drawing/2014/main" id="{00000000-0008-0000-1100-000007000000}"/>
            </a:ext>
          </a:extLst>
        </xdr:cNvPr>
        <xdr:cNvSpPr>
          <a:spLocks noChangeArrowheads="1"/>
        </xdr:cNvSpPr>
      </xdr:nvSpPr>
      <xdr:spPr bwMode="auto">
        <a:xfrm>
          <a:off x="5562600" y="5349240"/>
          <a:ext cx="38100" cy="739140"/>
        </a:xfrm>
        <a:prstGeom prst="rect">
          <a:avLst/>
        </a:prstGeom>
        <a:solidFill>
          <a:srgbClr xmlns:mc="http://schemas.openxmlformats.org/markup-compatibility/2006" xmlns:a14="http://schemas.microsoft.com/office/drawing/2010/main" val="FFFFFF" mc:Ignorable="a14" a14:legacySpreadsheetColorIndex="65"/>
        </a:solidFill>
        <a:ln w="635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106680</xdr:colOff>
      <xdr:row>30</xdr:row>
      <xdr:rowOff>0</xdr:rowOff>
    </xdr:from>
    <xdr:to>
      <xdr:col>10</xdr:col>
      <xdr:colOff>144780</xdr:colOff>
      <xdr:row>33</xdr:row>
      <xdr:rowOff>0</xdr:rowOff>
    </xdr:to>
    <xdr:sp macro="" textlink="">
      <xdr:nvSpPr>
        <xdr:cNvPr id="8" name="Rectangle 8">
          <a:extLst>
            <a:ext uri="{FF2B5EF4-FFF2-40B4-BE49-F238E27FC236}">
              <a16:creationId xmlns:a16="http://schemas.microsoft.com/office/drawing/2014/main" id="{00000000-0008-0000-1100-000008000000}"/>
            </a:ext>
          </a:extLst>
        </xdr:cNvPr>
        <xdr:cNvSpPr>
          <a:spLocks noChangeArrowheads="1"/>
        </xdr:cNvSpPr>
      </xdr:nvSpPr>
      <xdr:spPr bwMode="auto">
        <a:xfrm>
          <a:off x="5562600" y="4914900"/>
          <a:ext cx="38100" cy="502920"/>
        </a:xfrm>
        <a:prstGeom prst="rect">
          <a:avLst/>
        </a:prstGeom>
        <a:solidFill>
          <a:srgbClr xmlns:mc="http://schemas.openxmlformats.org/markup-compatibility/2006" xmlns:a14="http://schemas.microsoft.com/office/drawing/2010/main" val="000000" mc:Ignorable="a14" a14:legacySpreadsheetColorIndex="8"/>
        </a:solidFill>
        <a:ln w="635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9</xdr:col>
      <xdr:colOff>144780</xdr:colOff>
      <xdr:row>32</xdr:row>
      <xdr:rowOff>0</xdr:rowOff>
    </xdr:from>
    <xdr:to>
      <xdr:col>10</xdr:col>
      <xdr:colOff>312420</xdr:colOff>
      <xdr:row>36</xdr:row>
      <xdr:rowOff>76200</xdr:rowOff>
    </xdr:to>
    <xdr:pic>
      <xdr:nvPicPr>
        <xdr:cNvPr id="9" name="Picture 9">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9620" y="5250180"/>
          <a:ext cx="77724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320040</xdr:colOff>
      <xdr:row>32</xdr:row>
      <xdr:rowOff>129540</xdr:rowOff>
    </xdr:from>
    <xdr:to>
      <xdr:col>11</xdr:col>
      <xdr:colOff>327660</xdr:colOff>
      <xdr:row>36</xdr:row>
      <xdr:rowOff>0</xdr:rowOff>
    </xdr:to>
    <xdr:pic>
      <xdr:nvPicPr>
        <xdr:cNvPr id="10" name="Picture 10">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75960" y="5379720"/>
          <a:ext cx="617220"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53</xdr:row>
      <xdr:rowOff>0</xdr:rowOff>
    </xdr:from>
    <xdr:to>
      <xdr:col>10</xdr:col>
      <xdr:colOff>411480</xdr:colOff>
      <xdr:row>58</xdr:row>
      <xdr:rowOff>7620</xdr:rowOff>
    </xdr:to>
    <xdr:grpSp>
      <xdr:nvGrpSpPr>
        <xdr:cNvPr id="11" name="Group 15">
          <a:extLst>
            <a:ext uri="{FF2B5EF4-FFF2-40B4-BE49-F238E27FC236}">
              <a16:creationId xmlns:a16="http://schemas.microsoft.com/office/drawing/2014/main" id="{00000000-0008-0000-1100-00000B000000}"/>
            </a:ext>
          </a:extLst>
        </xdr:cNvPr>
        <xdr:cNvGrpSpPr>
          <a:grpSpLocks/>
        </xdr:cNvGrpSpPr>
      </xdr:nvGrpSpPr>
      <xdr:grpSpPr bwMode="auto">
        <a:xfrm>
          <a:off x="57150" y="9556750"/>
          <a:ext cx="5916930" cy="883920"/>
          <a:chOff x="6" y="878"/>
          <a:chExt cx="594" cy="91"/>
        </a:xfrm>
      </xdr:grpSpPr>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336" y="878"/>
            <a:ext cx="264" cy="91"/>
          </a:xfrm>
          <a:prstGeom prst="rect">
            <a:avLst/>
          </a:prstGeom>
          <a:solidFill>
            <a:srgbClr val="92D050"/>
          </a:solidFill>
          <a:ln w="635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nl-BE" sz="800" b="1" i="1" u="none" strike="noStrike" baseline="0">
                <a:solidFill>
                  <a:srgbClr val="000000"/>
                </a:solidFill>
                <a:latin typeface="Arial"/>
                <a:cs typeface="Arial"/>
              </a:rPr>
              <a:t>Ventilatievoud:</a:t>
            </a:r>
            <a:endParaRPr lang="nl-BE" sz="800" b="0" i="0" u="none" strike="noStrike" baseline="0">
              <a:solidFill>
                <a:srgbClr val="000000"/>
              </a:solidFill>
              <a:latin typeface="Arial"/>
              <a:cs typeface="Arial"/>
            </a:endParaRPr>
          </a:p>
          <a:p>
            <a:pPr algn="l" rtl="0">
              <a:defRPr sz="1000"/>
            </a:pPr>
            <a:r>
              <a:rPr lang="nl-BE" sz="800" b="0" i="0" u="none" strike="noStrike" baseline="0">
                <a:solidFill>
                  <a:srgbClr val="000000"/>
                </a:solidFill>
                <a:latin typeface="Arial"/>
                <a:cs typeface="Arial"/>
              </a:rPr>
              <a:t>Een getal dat aangeeft hoeveel keer per uur</a:t>
            </a:r>
          </a:p>
          <a:p>
            <a:pPr algn="l" rtl="0">
              <a:defRPr sz="1000"/>
            </a:pPr>
            <a:r>
              <a:rPr lang="nl-BE" sz="800" b="0" i="0" u="none" strike="noStrike" baseline="0">
                <a:solidFill>
                  <a:srgbClr val="000000"/>
                </a:solidFill>
                <a:latin typeface="Arial"/>
                <a:cs typeface="Arial"/>
              </a:rPr>
              <a:t>de ruimte van verse lucht wordt voorzien.</a:t>
            </a:r>
          </a:p>
          <a:p>
            <a:pPr algn="l" rtl="0">
              <a:defRPr sz="1000"/>
            </a:pPr>
            <a:endParaRPr lang="nl-BE" sz="300" b="0" i="0" u="none" strike="noStrike" baseline="0">
              <a:solidFill>
                <a:srgbClr val="000000"/>
              </a:solidFill>
              <a:latin typeface="Arial"/>
              <a:cs typeface="Arial"/>
            </a:endParaRPr>
          </a:p>
          <a:p>
            <a:pPr algn="l" rtl="0">
              <a:defRPr sz="1000"/>
            </a:pPr>
            <a:r>
              <a:rPr lang="nl-BE" sz="800" b="0" i="0" u="none" strike="noStrike" baseline="0">
                <a:solidFill>
                  <a:srgbClr val="000000"/>
                </a:solidFill>
                <a:latin typeface="Arial"/>
                <a:cs typeface="Arial"/>
              </a:rPr>
              <a:t>Ventilatievoud = </a:t>
            </a:r>
            <a:r>
              <a:rPr lang="nl-BE" sz="800" b="0" i="0" u="sng" strike="noStrike" baseline="0">
                <a:solidFill>
                  <a:srgbClr val="000000"/>
                </a:solidFill>
                <a:latin typeface="Arial"/>
                <a:cs typeface="Arial"/>
              </a:rPr>
              <a:t>   Ingeblazen verse lucht m³/h  </a:t>
            </a:r>
            <a:r>
              <a:rPr lang="nl-BE" sz="800" b="0" i="0" u="none" strike="noStrike" baseline="0">
                <a:solidFill>
                  <a:srgbClr val="000000"/>
                </a:solidFill>
                <a:latin typeface="Arial"/>
                <a:cs typeface="Arial"/>
              </a:rPr>
              <a:t> h¯¹</a:t>
            </a:r>
            <a:endParaRPr lang="nl-BE" sz="800" b="0" i="0" u="sng" strike="noStrike" baseline="0">
              <a:solidFill>
                <a:srgbClr val="000000"/>
              </a:solidFill>
              <a:latin typeface="Arial"/>
              <a:cs typeface="Arial"/>
            </a:endParaRPr>
          </a:p>
          <a:p>
            <a:pPr algn="l" rtl="0">
              <a:defRPr sz="1000"/>
            </a:pPr>
            <a:r>
              <a:rPr lang="nl-BE" sz="800" b="0" i="0" u="none" strike="noStrike" baseline="0">
                <a:solidFill>
                  <a:srgbClr val="000000"/>
                </a:solidFill>
                <a:latin typeface="Arial"/>
                <a:cs typeface="Arial"/>
              </a:rPr>
              <a:t>                                      Vertrekinhoud m³</a:t>
            </a:r>
            <a:endParaRPr lang="nl-BE" sz="1000" b="0" i="0" u="none" strike="noStrike" baseline="0">
              <a:solidFill>
                <a:srgbClr val="000000"/>
              </a:solidFill>
              <a:latin typeface="Arial"/>
              <a:cs typeface="Arial"/>
            </a:endParaRPr>
          </a:p>
          <a:p>
            <a:pPr algn="l" rtl="0">
              <a:defRPr sz="1000"/>
            </a:pPr>
            <a:endParaRPr lang="nl-BE" sz="1000" b="0" i="0" u="none" strike="noStrike" baseline="0">
              <a:solidFill>
                <a:srgbClr val="000000"/>
              </a:solidFill>
              <a:latin typeface="Arial"/>
              <a:cs typeface="Arial"/>
            </a:endParaRPr>
          </a:p>
        </xdr:txBody>
      </xdr:sp>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6" y="878"/>
            <a:ext cx="317" cy="91"/>
          </a:xfrm>
          <a:prstGeom prst="rect">
            <a:avLst/>
          </a:prstGeom>
          <a:solidFill>
            <a:srgbClr val="92D050"/>
          </a:solidFill>
          <a:ln w="635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0" anchor="t" upright="1"/>
          <a:lstStyle/>
          <a:p>
            <a:pPr algn="l" rtl="0">
              <a:defRPr sz="1000"/>
            </a:pPr>
            <a:r>
              <a:rPr lang="nl-BE" sz="800" b="1" i="1" u="none" strike="noStrike" baseline="0">
                <a:solidFill>
                  <a:srgbClr val="000000"/>
                </a:solidFill>
                <a:latin typeface="Arial"/>
                <a:cs typeface="Arial"/>
              </a:rPr>
              <a:t>Bron:</a:t>
            </a:r>
            <a:endParaRPr lang="nl-BE" sz="800" b="0" i="0" u="none" strike="noStrike" baseline="0">
              <a:solidFill>
                <a:srgbClr val="000000"/>
              </a:solidFill>
              <a:latin typeface="Arial"/>
              <a:cs typeface="Arial"/>
            </a:endParaRPr>
          </a:p>
          <a:p>
            <a:pPr algn="l" rtl="0">
              <a:defRPr sz="1000"/>
            </a:pPr>
            <a:r>
              <a:rPr lang="nl-BE" sz="800" b="0" i="0" u="none" strike="noStrike" baseline="0">
                <a:solidFill>
                  <a:srgbClr val="000000"/>
                </a:solidFill>
                <a:latin typeface="Arial"/>
                <a:cs typeface="Arial"/>
              </a:rPr>
              <a:t>• Handboek Installatietechniek 2002 "ISSO"</a:t>
            </a:r>
          </a:p>
          <a:p>
            <a:pPr algn="l" rtl="0">
              <a:defRPr sz="1000"/>
            </a:pPr>
            <a:r>
              <a:rPr lang="nl-BE" sz="800" b="0" i="0" u="none" strike="noStrike" baseline="0">
                <a:solidFill>
                  <a:srgbClr val="000000"/>
                </a:solidFill>
                <a:latin typeface="Arial"/>
                <a:cs typeface="Arial"/>
              </a:rPr>
              <a:t>• Luchtbehandeling speciale ruimten 2004 "TVVL"</a:t>
            </a:r>
          </a:p>
          <a:p>
            <a:pPr algn="l" rtl="0">
              <a:defRPr sz="1000"/>
            </a:pPr>
            <a:r>
              <a:rPr lang="nl-BE" sz="800" b="0" i="0" u="none" strike="noStrike" baseline="0">
                <a:solidFill>
                  <a:srgbClr val="000000"/>
                </a:solidFill>
                <a:latin typeface="Arial"/>
                <a:cs typeface="Arial"/>
              </a:rPr>
              <a:t>• Recknagel, ASHRAE, NEN 1087, NEN 1089</a:t>
            </a:r>
          </a:p>
          <a:p>
            <a:pPr algn="l" rtl="0">
              <a:defRPr sz="1000"/>
            </a:pPr>
            <a:r>
              <a:rPr lang="nl-BE" sz="800" b="0" i="0" u="none" strike="noStrike" baseline="0">
                <a:solidFill>
                  <a:srgbClr val="000000"/>
                </a:solidFill>
                <a:latin typeface="Arial"/>
                <a:cs typeface="Arial"/>
              </a:rPr>
              <a:t>• REHVA taskforce "Ventilation against tobacco smoke"</a:t>
            </a:r>
          </a:p>
          <a:p>
            <a:pPr algn="l" rtl="0">
              <a:defRPr sz="1000"/>
            </a:pPr>
            <a:r>
              <a:rPr lang="nl-BE" sz="800" b="0" i="0" u="none" strike="noStrike" baseline="0">
                <a:solidFill>
                  <a:srgbClr val="000000"/>
                </a:solidFill>
                <a:latin typeface="Arial"/>
                <a:cs typeface="Arial"/>
              </a:rPr>
              <a:t>• Technisch Adviesburo Betuwe ©2005</a:t>
            </a:r>
          </a:p>
          <a:p>
            <a:pPr algn="l" rtl="0">
              <a:defRPr sz="1000"/>
            </a:pPr>
            <a:endParaRPr lang="nl-BE" sz="1000" b="0" i="0" u="none" strike="noStrike" baseline="0">
              <a:solidFill>
                <a:srgbClr val="000000"/>
              </a:solidFill>
              <a:latin typeface="Arial"/>
              <a:cs typeface="Arial"/>
            </a:endParaRPr>
          </a:p>
          <a:p>
            <a:pPr algn="l" rtl="0">
              <a:defRPr sz="1000"/>
            </a:pPr>
            <a:endParaRPr lang="nl-BE" sz="1000" b="0" i="0" u="none" strike="noStrike" baseline="0">
              <a:solidFill>
                <a:srgbClr val="000000"/>
              </a:solidFill>
              <a:latin typeface="Arial"/>
              <a:cs typeface="Aria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321986</xdr:colOff>
      <xdr:row>41</xdr:row>
      <xdr:rowOff>152400</xdr:rowOff>
    </xdr:to>
    <xdr:pic>
      <xdr:nvPicPr>
        <xdr:cNvPr id="2" name="Afbeelding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365760"/>
          <a:ext cx="5198786" cy="7284720"/>
        </a:xfrm>
        <a:prstGeom prst="rect">
          <a:avLst/>
        </a:prstGeom>
      </xdr:spPr>
    </xdr:pic>
    <xdr:clientData/>
  </xdr:twoCellAnchor>
  <xdr:twoCellAnchor editAs="oneCell">
    <xdr:from>
      <xdr:col>9</xdr:col>
      <xdr:colOff>0</xdr:colOff>
      <xdr:row>3</xdr:row>
      <xdr:rowOff>0</xdr:rowOff>
    </xdr:from>
    <xdr:to>
      <xdr:col>13</xdr:col>
      <xdr:colOff>314709</xdr:colOff>
      <xdr:row>18</xdr:row>
      <xdr:rowOff>57541</xdr:rowOff>
    </xdr:to>
    <xdr:pic>
      <xdr:nvPicPr>
        <xdr:cNvPr id="4" name="Afbeelding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5486400" y="548640"/>
          <a:ext cx="2753109" cy="28007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35420</xdr:colOff>
      <xdr:row>41</xdr:row>
      <xdr:rowOff>167640</xdr:rowOff>
    </xdr:to>
    <xdr:pic>
      <xdr:nvPicPr>
        <xdr:cNvPr id="2" name="Afbeelding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365760"/>
          <a:ext cx="4912220" cy="7299960"/>
        </a:xfrm>
        <a:prstGeom prst="rect">
          <a:avLst/>
        </a:prstGeom>
      </xdr:spPr>
    </xdr:pic>
    <xdr:clientData/>
  </xdr:twoCellAnchor>
  <xdr:twoCellAnchor editAs="oneCell">
    <xdr:from>
      <xdr:col>9</xdr:col>
      <xdr:colOff>0</xdr:colOff>
      <xdr:row>4</xdr:row>
      <xdr:rowOff>0</xdr:rowOff>
    </xdr:from>
    <xdr:to>
      <xdr:col>13</xdr:col>
      <xdr:colOff>409973</xdr:colOff>
      <xdr:row>19</xdr:row>
      <xdr:rowOff>114699</xdr:rowOff>
    </xdr:to>
    <xdr:pic>
      <xdr:nvPicPr>
        <xdr:cNvPr id="3" name="Afbeelding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5486400" y="731520"/>
          <a:ext cx="2848373" cy="2857899"/>
        </a:xfrm>
        <a:prstGeom prst="rect">
          <a:avLst/>
        </a:prstGeom>
      </xdr:spPr>
    </xdr:pic>
    <xdr:clientData/>
  </xdr:twoCellAnchor>
  <xdr:twoCellAnchor editAs="oneCell">
    <xdr:from>
      <xdr:col>14</xdr:col>
      <xdr:colOff>0</xdr:colOff>
      <xdr:row>4</xdr:row>
      <xdr:rowOff>0</xdr:rowOff>
    </xdr:from>
    <xdr:to>
      <xdr:col>20</xdr:col>
      <xdr:colOff>314879</xdr:colOff>
      <xdr:row>19</xdr:row>
      <xdr:rowOff>105173</xdr:rowOff>
    </xdr:to>
    <xdr:pic>
      <xdr:nvPicPr>
        <xdr:cNvPr id="4" name="Afbeelding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8534400" y="731520"/>
          <a:ext cx="3972479" cy="28483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467556</xdr:colOff>
      <xdr:row>38</xdr:row>
      <xdr:rowOff>103803</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365760"/>
          <a:ext cx="5953956" cy="6687483"/>
        </a:xfrm>
        <a:prstGeom prst="rect">
          <a:avLst/>
        </a:prstGeom>
      </xdr:spPr>
    </xdr:pic>
    <xdr:clientData/>
  </xdr:twoCellAnchor>
  <xdr:twoCellAnchor editAs="oneCell">
    <xdr:from>
      <xdr:col>11</xdr:col>
      <xdr:colOff>0</xdr:colOff>
      <xdr:row>4</xdr:row>
      <xdr:rowOff>0</xdr:rowOff>
    </xdr:from>
    <xdr:to>
      <xdr:col>19</xdr:col>
      <xdr:colOff>242769</xdr:colOff>
      <xdr:row>13</xdr:row>
      <xdr:rowOff>99060</xdr:rowOff>
    </xdr:to>
    <xdr:pic>
      <xdr:nvPicPr>
        <xdr:cNvPr id="3" name="Afbeelding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6705600" y="731520"/>
          <a:ext cx="5119569" cy="1744980"/>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erk.belgie.be/sites/default/files/content/documents/Welzijn%20op%20het%20werk/Praktijkrichtlijn%20Binnenluchtkwaliteit%20in%20werklokalen.pdf" TargetMode="External"/><Relationship Id="rId13" Type="http://schemas.openxmlformats.org/officeDocument/2006/relationships/hyperlink" Target="http://www.buildup.eu/sites/default/files/2_5%20Ventilatie_p2616.pdf" TargetMode="External"/><Relationship Id="rId18" Type="http://schemas.openxmlformats.org/officeDocument/2006/relationships/hyperlink" Target="https://www.rivm.nl/bibliotheek/rapporten/609300013.pdf" TargetMode="External"/><Relationship Id="rId3" Type="http://schemas.openxmlformats.org/officeDocument/2006/relationships/hyperlink" Target="https://onderwijs.vlaanderen.be/nl/coronavirus" TargetMode="External"/><Relationship Id="rId7" Type="http://schemas.openxmlformats.org/officeDocument/2006/relationships/hyperlink" Target="https://www.prebes.be/nieuws/2019/05/nieuwe-eisen-luchtverversing-werklokalen-aangepaste-co2-waarden" TargetMode="External"/><Relationship Id="rId12" Type="http://schemas.openxmlformats.org/officeDocument/2006/relationships/hyperlink" Target="https://www.wtcb.be/homepage/index.cfm?cat=publications&amp;sub=infofiches&amp;pag=42&amp;art=2&amp;lang=nl" TargetMode="External"/><Relationship Id="rId17" Type="http://schemas.openxmlformats.org/officeDocument/2006/relationships/hyperlink" Target="https://www.rijksoverheid.nl/onderwerpen/coronavirus-covid-19/openbaar-en-dagelijks-leven/ventilatie-in-gebouwen" TargetMode="External"/><Relationship Id="rId2" Type="http://schemas.openxmlformats.org/officeDocument/2006/relationships/hyperlink" Target="https://omgeving.vlaanderen.be/luchtverontreiniging-actieplannen" TargetMode="External"/><Relationship Id="rId16" Type="http://schemas.openxmlformats.org/officeDocument/2006/relationships/hyperlink" Target="https://www.onderwijsnetwerkantwerpen.be/nl/ona/tips-en-tricks-voor-een-gezonder-binnenklimaat-de-klas" TargetMode="External"/><Relationship Id="rId20" Type="http://schemas.openxmlformats.org/officeDocument/2006/relationships/hyperlink" Target="https://www.voion.nl/media/2857/defrissebasisschool.pdf" TargetMode="External"/><Relationship Id="rId1" Type="http://schemas.openxmlformats.org/officeDocument/2006/relationships/hyperlink" Target="https://www.zorg-en-gezondheid.be/tips-voor-directies-en-preventieadviseurs" TargetMode="External"/><Relationship Id="rId6" Type="http://schemas.openxmlformats.org/officeDocument/2006/relationships/hyperlink" Target="https://www.departementwvg.be/vipa-kenniscentrum-gezonde-zorginfrastructuur-luchtkwaliteit-tip-1-bewaak-de-focus-op-luchtkwaliteit-tijdens-het-gebouwontwerp" TargetMode="External"/><Relationship Id="rId11" Type="http://schemas.openxmlformats.org/officeDocument/2006/relationships/hyperlink" Target="https://www.bsoh.be/?q=nl/co2sim" TargetMode="External"/><Relationship Id="rId5" Type="http://schemas.openxmlformats.org/officeDocument/2006/relationships/hyperlink" Target="https://www.agion.be/binnenluchtkwaliteit" TargetMode="External"/><Relationship Id="rId15" Type="http://schemas.openxmlformats.org/officeDocument/2006/relationships/hyperlink" Target="https://leefmilieu.brussels/sites/default/files/user_files/agbr_20071221_bijlage_vii.pdf" TargetMode="External"/><Relationship Id="rId10" Type="http://schemas.openxmlformats.org/officeDocument/2006/relationships/hyperlink" Target="https://www.bsoh.be/?q=nl/node/384" TargetMode="External"/><Relationship Id="rId19" Type="http://schemas.openxmlformats.org/officeDocument/2006/relationships/hyperlink" Target="https://www.google.com/search?sa=X&amp;rlz=1C1GCEU_nlBE854BE854&amp;sxsrf=ALeKk01hpro5WP4A5W-_TSxEUWef2c3NkQ:1601017381554&amp;source=univ&amp;tbm=isch&amp;q=dwarsventilatie+voorzieningen+lokaal&amp;safe=active&amp;ved=2ahUKEwio07nC3oPsAhXHlqQKHRLPDrIQjJkEegQIChAB&amp;biw=1920&amp;bih=882" TargetMode="External"/><Relationship Id="rId4" Type="http://schemas.openxmlformats.org/officeDocument/2006/relationships/hyperlink" Target="https://emis.vito.be/nl/artikel/wat-de-impact-van-de-coronacrisis-op-de-luchtkwaliteit" TargetMode="External"/><Relationship Id="rId9" Type="http://schemas.openxmlformats.org/officeDocument/2006/relationships/hyperlink" Target="https://www.prevent.be/kennisbank/praktijkrichtlijn-binnenluchtkwaliteit" TargetMode="External"/><Relationship Id="rId14" Type="http://schemas.openxmlformats.org/officeDocument/2006/relationships/hyperlink" Target="http://www.ejustice.just.fgov.be/cgi_loi/change_lg.pl?language=nl&amp;la=N&amp;table_name=wet&amp;cn=2014040436"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agion.be/instrument-duurzame-scholenbouw-0" TargetMode="External"/><Relationship Id="rId7" Type="http://schemas.openxmlformats.org/officeDocument/2006/relationships/hyperlink" Target="https://www.energiesparen.be/bouwen-en-verbouwen/epb-pedia/technieken/ventilatie/hygi%C3%ABnische-ventilatie/nieuwbouw-niet-residentieel" TargetMode="External"/><Relationship Id="rId2" Type="http://schemas.openxmlformats.org/officeDocument/2006/relationships/hyperlink" Target="https://www.agion.be/oppervlaktes-en-afmetingen" TargetMode="External"/><Relationship Id="rId1" Type="http://schemas.openxmlformats.org/officeDocument/2006/relationships/hyperlink" Target="https://codex.vlaanderen.be/Portals/Codex/documenten/1013487.html" TargetMode="External"/><Relationship Id="rId6" Type="http://schemas.openxmlformats.org/officeDocument/2006/relationships/hyperlink" Target="http://www.leefmilieu.brussels/themas/gebouwen/de-epb/bouwen-en-renoveren/eisen-en-procedures" TargetMode="External"/><Relationship Id="rId5" Type="http://schemas.openxmlformats.org/officeDocument/2006/relationships/hyperlink" Target="https://www.agion.be/duurzame-scholen-verbouwen-met-gro" TargetMode="External"/><Relationship Id="rId4" Type="http://schemas.openxmlformats.org/officeDocument/2006/relationships/hyperlink" Target="https://www.agion.be/codex-over-het-welzijn-op-het-werk-0"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Q52"/>
  <sheetViews>
    <sheetView view="pageBreakPreview" topLeftCell="A19" zoomScaleNormal="70" zoomScaleSheetLayoutView="100" workbookViewId="0">
      <selection activeCell="I35" sqref="I35"/>
    </sheetView>
  </sheetViews>
  <sheetFormatPr defaultRowHeight="14.5" x14ac:dyDescent="0.35"/>
  <cols>
    <col min="8" max="8" width="23" customWidth="1"/>
  </cols>
  <sheetData>
    <row r="1" spans="1:10" ht="15.5" x14ac:dyDescent="0.35">
      <c r="A1" s="125"/>
      <c r="B1" s="126"/>
      <c r="C1" s="126"/>
      <c r="F1" s="127"/>
    </row>
    <row r="2" spans="1:10" x14ac:dyDescent="0.35">
      <c r="F2" s="127"/>
    </row>
    <row r="3" spans="1:10" ht="15.5" x14ac:dyDescent="0.35">
      <c r="B3" s="128"/>
      <c r="C3" s="128"/>
      <c r="F3" s="127"/>
    </row>
    <row r="4" spans="1:10" x14ac:dyDescent="0.35">
      <c r="F4" s="127"/>
    </row>
    <row r="5" spans="1:10" ht="15.5" x14ac:dyDescent="0.35">
      <c r="A5" s="129"/>
      <c r="B5" s="129"/>
      <c r="C5" s="129"/>
      <c r="D5" s="130"/>
      <c r="E5" s="130"/>
      <c r="F5" s="129"/>
      <c r="G5" s="129"/>
      <c r="H5" s="129"/>
    </row>
    <row r="6" spans="1:10" ht="15.5" x14ac:dyDescent="0.35">
      <c r="F6" s="128"/>
      <c r="I6" s="131"/>
      <c r="J6" s="128"/>
    </row>
    <row r="7" spans="1:10" ht="15.5" x14ac:dyDescent="0.35">
      <c r="A7" s="128"/>
      <c r="B7" s="128"/>
      <c r="C7" s="128"/>
    </row>
    <row r="8" spans="1:10" ht="15.5" x14ac:dyDescent="0.35">
      <c r="A8" s="128"/>
      <c r="B8" s="128"/>
      <c r="C8" s="128"/>
    </row>
    <row r="9" spans="1:10" ht="20" x14ac:dyDescent="0.4">
      <c r="A9" s="132"/>
      <c r="B9" s="132"/>
      <c r="C9" s="132"/>
      <c r="D9" s="133"/>
      <c r="E9" s="132"/>
    </row>
    <row r="10" spans="1:10" ht="15.5" x14ac:dyDescent="0.35">
      <c r="A10" s="128"/>
      <c r="B10" s="128"/>
      <c r="C10" s="128"/>
    </row>
    <row r="11" spans="1:10" ht="15.5" x14ac:dyDescent="0.35">
      <c r="A11" s="128"/>
      <c r="B11" s="128"/>
      <c r="C11" s="128"/>
    </row>
    <row r="12" spans="1:10" ht="15.5" x14ac:dyDescent="0.35">
      <c r="A12" s="128"/>
      <c r="B12" s="128"/>
      <c r="C12" s="128"/>
    </row>
    <row r="13" spans="1:10" ht="15.5" x14ac:dyDescent="0.35">
      <c r="A13" s="128"/>
      <c r="B13" s="128"/>
      <c r="C13" s="128"/>
    </row>
    <row r="14" spans="1:10" ht="15.5" x14ac:dyDescent="0.35">
      <c r="A14" s="128"/>
      <c r="B14" s="128"/>
      <c r="C14" s="128"/>
    </row>
    <row r="15" spans="1:10" ht="15.5" x14ac:dyDescent="0.35">
      <c r="A15" s="128"/>
      <c r="B15" s="128"/>
      <c r="C15" s="128"/>
    </row>
    <row r="16" spans="1:10" ht="7.5" customHeight="1" x14ac:dyDescent="0.35">
      <c r="A16" s="128"/>
      <c r="B16" s="128"/>
      <c r="C16" s="128"/>
    </row>
    <row r="17" spans="1:10" ht="15.5" hidden="1" x14ac:dyDescent="0.35">
      <c r="A17" s="128"/>
      <c r="B17" s="128"/>
      <c r="C17" s="128"/>
    </row>
    <row r="18" spans="1:10" x14ac:dyDescent="0.35">
      <c r="A18" s="369"/>
      <c r="B18" s="369"/>
      <c r="C18" s="369"/>
      <c r="D18" s="369"/>
      <c r="E18" s="369"/>
      <c r="F18" s="369"/>
      <c r="G18" s="369"/>
      <c r="H18" s="369"/>
      <c r="I18" s="369"/>
      <c r="J18" s="369"/>
    </row>
    <row r="19" spans="1:10" ht="14.25" customHeight="1" x14ac:dyDescent="0.35">
      <c r="A19" s="369"/>
      <c r="B19" s="369"/>
      <c r="C19" s="369"/>
      <c r="D19" s="369"/>
      <c r="E19" s="369"/>
      <c r="F19" s="369"/>
      <c r="G19" s="369"/>
      <c r="H19" s="369"/>
      <c r="I19" s="369"/>
      <c r="J19" s="369"/>
    </row>
    <row r="20" spans="1:10" ht="15.5" x14ac:dyDescent="0.35">
      <c r="A20" s="128"/>
      <c r="B20" s="128"/>
      <c r="C20" s="128"/>
    </row>
    <row r="21" spans="1:10" ht="15.5" x14ac:dyDescent="0.35">
      <c r="A21" s="128"/>
      <c r="B21" s="128"/>
      <c r="C21" s="128"/>
    </row>
    <row r="22" spans="1:10" ht="15.5" x14ac:dyDescent="0.35">
      <c r="A22" s="128"/>
      <c r="B22" s="128"/>
      <c r="C22" s="128"/>
    </row>
    <row r="23" spans="1:10" ht="47" x14ac:dyDescent="0.35">
      <c r="A23" s="370" t="s">
        <v>446</v>
      </c>
      <c r="B23" s="370"/>
      <c r="C23" s="370"/>
      <c r="D23" s="370"/>
      <c r="E23" s="370"/>
      <c r="F23" s="370"/>
      <c r="G23" s="370"/>
      <c r="H23" s="370"/>
      <c r="I23" s="2"/>
      <c r="J23" s="2"/>
    </row>
    <row r="24" spans="1:10" x14ac:dyDescent="0.35">
      <c r="A24" s="369"/>
      <c r="B24" s="369"/>
      <c r="C24" s="369"/>
      <c r="D24" s="369"/>
      <c r="E24" s="369"/>
      <c r="F24" s="369"/>
      <c r="G24" s="369"/>
      <c r="H24" s="369"/>
      <c r="I24" s="369"/>
      <c r="J24" s="369"/>
    </row>
    <row r="25" spans="1:10" x14ac:dyDescent="0.35">
      <c r="A25" s="369"/>
      <c r="B25" s="369"/>
      <c r="C25" s="369"/>
      <c r="D25" s="369"/>
      <c r="E25" s="369"/>
      <c r="F25" s="369"/>
      <c r="G25" s="369"/>
      <c r="H25" s="369"/>
      <c r="I25" s="369"/>
      <c r="J25" s="369"/>
    </row>
    <row r="26" spans="1:10" ht="15.5" x14ac:dyDescent="0.35">
      <c r="A26" s="128"/>
      <c r="B26" s="128"/>
      <c r="C26" s="128"/>
    </row>
    <row r="27" spans="1:10" ht="29.5" x14ac:dyDescent="0.55000000000000004">
      <c r="A27" s="128" t="s">
        <v>443</v>
      </c>
      <c r="B27" s="128"/>
      <c r="C27" s="128"/>
      <c r="H27" s="134"/>
    </row>
    <row r="28" spans="1:10" ht="15.5" x14ac:dyDescent="0.35">
      <c r="A28" s="128"/>
      <c r="B28" s="128"/>
      <c r="C28" s="128"/>
    </row>
    <row r="29" spans="1:10" ht="15.5" x14ac:dyDescent="0.35">
      <c r="A29" s="128" t="s">
        <v>444</v>
      </c>
      <c r="B29" s="128"/>
      <c r="C29" s="128"/>
    </row>
    <row r="31" spans="1:10" ht="20" x14ac:dyDescent="0.4">
      <c r="A31" s="133"/>
      <c r="B31" s="133"/>
      <c r="C31" s="133"/>
      <c r="D31" s="133"/>
      <c r="E31" s="133"/>
      <c r="F31" s="133"/>
      <c r="G31" s="133"/>
      <c r="H31" s="133"/>
      <c r="I31" s="133"/>
      <c r="J31" s="133"/>
    </row>
    <row r="32" spans="1:10" ht="15.5" x14ac:dyDescent="0.35">
      <c r="A32" s="128"/>
      <c r="B32" s="128"/>
      <c r="C32" s="128"/>
    </row>
    <row r="34" spans="1:14" ht="30" x14ac:dyDescent="0.6">
      <c r="A34" s="371" t="s">
        <v>445</v>
      </c>
      <c r="B34" s="372"/>
      <c r="C34" s="372"/>
      <c r="D34" s="372"/>
      <c r="E34" s="372"/>
      <c r="F34" s="372"/>
      <c r="G34" s="372"/>
      <c r="H34" s="372"/>
      <c r="I34" s="2"/>
      <c r="J34" s="2"/>
    </row>
    <row r="36" spans="1:14" ht="15.5" x14ac:dyDescent="0.35">
      <c r="H36" s="135"/>
    </row>
    <row r="38" spans="1:14" ht="2.25" customHeight="1" x14ac:dyDescent="0.35"/>
    <row r="39" spans="1:14" ht="1.5" customHeight="1" x14ac:dyDescent="0.35"/>
    <row r="41" spans="1:14" ht="7.5" customHeight="1" x14ac:dyDescent="0.35"/>
    <row r="42" spans="1:14" ht="23" x14ac:dyDescent="0.5">
      <c r="A42" s="373"/>
      <c r="B42" s="373"/>
      <c r="C42" s="373"/>
      <c r="D42" s="373"/>
      <c r="E42" s="373"/>
      <c r="F42" s="373"/>
      <c r="G42" s="373"/>
      <c r="H42" s="373"/>
      <c r="I42" s="2"/>
      <c r="J42" s="2"/>
    </row>
    <row r="43" spans="1:14" ht="18" x14ac:dyDescent="0.4">
      <c r="A43" s="363"/>
      <c r="B43" s="363"/>
      <c r="C43" s="363"/>
      <c r="D43" s="363"/>
      <c r="E43" s="363"/>
      <c r="F43" s="363"/>
      <c r="G43" s="363"/>
      <c r="H43" s="363"/>
      <c r="I43" s="2"/>
      <c r="J43" s="2"/>
    </row>
    <row r="44" spans="1:14" ht="20.149999999999999" customHeight="1" x14ac:dyDescent="0.4">
      <c r="A44" s="363"/>
      <c r="B44" s="363"/>
      <c r="C44" s="363"/>
      <c r="D44" s="363"/>
      <c r="E44" s="363"/>
      <c r="F44" s="363"/>
      <c r="G44" s="363"/>
      <c r="H44" s="363"/>
    </row>
    <row r="45" spans="1:14" ht="15.5" x14ac:dyDescent="0.35">
      <c r="A45" s="136"/>
      <c r="G45" s="135"/>
    </row>
    <row r="46" spans="1:14" ht="20" x14ac:dyDescent="0.4">
      <c r="A46" s="162" t="s">
        <v>447</v>
      </c>
      <c r="C46" s="366"/>
      <c r="D46" s="367"/>
      <c r="E46" s="367"/>
      <c r="F46" s="367"/>
      <c r="G46" s="367"/>
      <c r="H46" s="368"/>
      <c r="I46" s="139"/>
      <c r="J46" s="139"/>
      <c r="K46" s="139"/>
      <c r="L46" s="137"/>
      <c r="M46" s="137"/>
      <c r="N46" s="137"/>
    </row>
    <row r="47" spans="1:14" ht="20" x14ac:dyDescent="0.4">
      <c r="A47" s="136"/>
      <c r="H47" s="364"/>
      <c r="I47" s="364"/>
      <c r="J47" s="364"/>
      <c r="K47" s="364"/>
      <c r="L47" s="364"/>
      <c r="M47" s="364"/>
      <c r="N47" s="364"/>
    </row>
    <row r="48" spans="1:14" ht="20" x14ac:dyDescent="0.4">
      <c r="H48" s="364"/>
      <c r="I48" s="364"/>
      <c r="J48" s="364"/>
      <c r="K48" s="364"/>
      <c r="L48" s="137"/>
      <c r="M48" s="137"/>
      <c r="N48" s="137"/>
    </row>
    <row r="50" spans="14:17" ht="17.5" x14ac:dyDescent="0.35">
      <c r="N50" s="138"/>
      <c r="O50" s="138"/>
      <c r="P50" s="138"/>
      <c r="Q50" s="138"/>
    </row>
    <row r="51" spans="14:17" ht="17.5" x14ac:dyDescent="0.35">
      <c r="N51" s="138"/>
      <c r="O51" s="138"/>
      <c r="P51" s="138"/>
      <c r="Q51" s="138"/>
    </row>
    <row r="52" spans="14:17" ht="17.5" x14ac:dyDescent="0.35">
      <c r="N52" s="365"/>
      <c r="O52" s="365"/>
      <c r="P52" s="365"/>
      <c r="Q52" s="365"/>
    </row>
  </sheetData>
  <mergeCells count="11">
    <mergeCell ref="A43:H43"/>
    <mergeCell ref="A18:J19"/>
    <mergeCell ref="A23:H23"/>
    <mergeCell ref="A24:J25"/>
    <mergeCell ref="A34:H34"/>
    <mergeCell ref="A42:H42"/>
    <mergeCell ref="A44:H44"/>
    <mergeCell ref="H47:N47"/>
    <mergeCell ref="H48:K48"/>
    <mergeCell ref="N52:Q52"/>
    <mergeCell ref="C46:H46"/>
  </mergeCells>
  <pageMargins left="0.70866141732283472" right="0.70866141732283472" top="0.74803149606299213" bottom="0.74803149606299213" header="0.31496062992125984" footer="0.31496062992125984"/>
  <pageSetup paperSize="9" orientation="portrait" horizontalDpi="1200" verticalDpi="120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72"/>
  <sheetViews>
    <sheetView view="pageBreakPreview" topLeftCell="A51" zoomScaleNormal="100" zoomScaleSheetLayoutView="100" workbookViewId="0">
      <selection activeCell="F62" sqref="F62:G62"/>
    </sheetView>
  </sheetViews>
  <sheetFormatPr defaultRowHeight="14.5" x14ac:dyDescent="0.35"/>
  <cols>
    <col min="1" max="1" width="4.1796875" style="2" customWidth="1"/>
    <col min="2" max="2" width="5.7265625" style="179" customWidth="1"/>
    <col min="3" max="3" width="7.54296875" customWidth="1"/>
    <col min="4" max="4" width="12.453125" customWidth="1"/>
    <col min="5" max="5" width="11.7265625" customWidth="1"/>
    <col min="6" max="6" width="9.54296875" customWidth="1"/>
    <col min="7" max="7" width="15.54296875" customWidth="1"/>
    <col min="8" max="8" width="21" customWidth="1"/>
    <col min="9" max="9" width="13.26953125" style="2" customWidth="1"/>
    <col min="11" max="11" width="10" customWidth="1"/>
  </cols>
  <sheetData>
    <row r="1" spans="1:13" ht="15.5" x14ac:dyDescent="0.35">
      <c r="A1" s="275" t="str">
        <f>Inplantingsplan!A33&amp;" = gebouw "&amp;Inplantingsplan!B33&amp;"- "&amp;Inplantingsplan!C33</f>
        <v>Mechanische ventilatie = gebouw C- C001</v>
      </c>
      <c r="B1" s="291"/>
      <c r="C1" s="124"/>
      <c r="D1" s="124"/>
      <c r="E1" s="124"/>
      <c r="F1" s="124"/>
      <c r="G1" s="124"/>
      <c r="H1" s="123"/>
      <c r="I1" s="123"/>
    </row>
    <row r="2" spans="1:13" x14ac:dyDescent="0.35">
      <c r="A2"/>
      <c r="H2" s="2"/>
    </row>
    <row r="3" spans="1:13" x14ac:dyDescent="0.35">
      <c r="A3" s="1" t="s">
        <v>406</v>
      </c>
      <c r="H3" s="2"/>
    </row>
    <row r="4" spans="1:13" x14ac:dyDescent="0.35">
      <c r="B4" s="292">
        <f>D5*D6</f>
        <v>45.5</v>
      </c>
      <c r="C4" s="115" t="s">
        <v>405</v>
      </c>
      <c r="E4" s="115">
        <f>D5*D6*D7</f>
        <v>172.9</v>
      </c>
      <c r="F4" s="115" t="s">
        <v>399</v>
      </c>
      <c r="H4" s="2"/>
    </row>
    <row r="5" spans="1:13" ht="16.5" customHeight="1" x14ac:dyDescent="0.35">
      <c r="B5" s="179" t="s">
        <v>257</v>
      </c>
      <c r="D5" s="108">
        <v>7</v>
      </c>
      <c r="E5" t="s">
        <v>402</v>
      </c>
      <c r="H5" s="2"/>
    </row>
    <row r="6" spans="1:13" ht="16.5" customHeight="1" x14ac:dyDescent="0.35">
      <c r="B6" s="179" t="s">
        <v>258</v>
      </c>
      <c r="D6" s="108">
        <v>6.5</v>
      </c>
      <c r="E6" t="s">
        <v>402</v>
      </c>
      <c r="H6" s="2"/>
    </row>
    <row r="7" spans="1:13" x14ac:dyDescent="0.35">
      <c r="B7" s="179" t="s">
        <v>401</v>
      </c>
      <c r="D7" s="108">
        <v>3.8</v>
      </c>
      <c r="E7" t="s">
        <v>402</v>
      </c>
      <c r="H7" s="2"/>
    </row>
    <row r="8" spans="1:13" x14ac:dyDescent="0.35">
      <c r="A8" s="267"/>
      <c r="C8" s="84"/>
      <c r="H8" s="2"/>
    </row>
    <row r="9" spans="1:13" ht="15.5" x14ac:dyDescent="0.35">
      <c r="A9" s="116" t="s">
        <v>225</v>
      </c>
      <c r="B9" s="293"/>
      <c r="C9" s="118"/>
      <c r="D9" s="118"/>
      <c r="E9" s="118"/>
      <c r="F9" s="118"/>
      <c r="G9" s="118"/>
      <c r="H9" s="118"/>
      <c r="I9" s="117"/>
      <c r="J9" s="84"/>
      <c r="L9" s="84"/>
      <c r="M9" s="84"/>
    </row>
    <row r="10" spans="1:13" x14ac:dyDescent="0.35">
      <c r="A10" s="2">
        <v>1</v>
      </c>
      <c r="B10" s="179" t="s">
        <v>416</v>
      </c>
      <c r="I10" s="289">
        <v>18</v>
      </c>
      <c r="L10" s="84"/>
      <c r="M10" s="84"/>
    </row>
    <row r="11" spans="1:13" ht="33" customHeight="1" x14ac:dyDescent="0.35">
      <c r="A11" s="2">
        <v>2</v>
      </c>
      <c r="B11" s="374" t="s">
        <v>639</v>
      </c>
      <c r="C11" s="374"/>
      <c r="D11" s="374"/>
      <c r="E11" s="374"/>
      <c r="F11" s="374"/>
      <c r="G11" s="374"/>
      <c r="H11" s="374"/>
      <c r="I11" s="2" t="s">
        <v>221</v>
      </c>
      <c r="L11" s="84"/>
      <c r="M11" s="84"/>
    </row>
    <row r="12" spans="1:13" ht="63" customHeight="1" x14ac:dyDescent="0.35">
      <c r="B12" s="385" t="str">
        <f>IF('3. Mechanische ventilatie'!I11="ja"," ",IF('3. Mechanische ventilatie'!I11=""," ",IF('3. Mechanische ventilatie'!I11="neen",+Masterdata!B83)))</f>
        <v>Leerlingen en leerkrachten in de klas (lokaal) verontreinigen de klas door hun activiteiten en het verspreiden van stofdeeltjes, haren, huidschilfers en kledingvezels.
Een paar tips om de vervuilende bronnen in de klas te beperken en de klasruimte proper en fris te houden. Op te nemen in de afsprakenlijst binnen de organisatie van de school: zie leeswijzer</v>
      </c>
      <c r="C12" s="385"/>
      <c r="D12" s="385"/>
      <c r="E12" s="385"/>
      <c r="F12" s="385"/>
      <c r="G12" s="385"/>
      <c r="H12" s="385"/>
      <c r="I12" s="180"/>
      <c r="L12" s="84"/>
      <c r="M12" s="84"/>
    </row>
    <row r="13" spans="1:13" x14ac:dyDescent="0.35">
      <c r="C13" s="189"/>
      <c r="D13" s="189"/>
      <c r="E13" s="189"/>
      <c r="F13" s="189"/>
      <c r="G13" s="189"/>
      <c r="H13" s="189"/>
      <c r="I13" s="180"/>
      <c r="L13" s="84"/>
      <c r="M13" s="84"/>
    </row>
    <row r="14" spans="1:13" x14ac:dyDescent="0.35">
      <c r="A14" s="2">
        <v>3</v>
      </c>
      <c r="B14" s="294" t="s">
        <v>529</v>
      </c>
      <c r="I14" s="2" t="s">
        <v>221</v>
      </c>
      <c r="L14" s="84"/>
      <c r="M14" s="84"/>
    </row>
    <row r="15" spans="1:13" ht="29.25" customHeight="1" x14ac:dyDescent="0.35">
      <c r="B15" s="385" t="str">
        <f>IF('3. Mechanische ventilatie'!I14="ja"," ",IF('3. Mechanische ventilatie'!I14=""," ",IF('3. Mechanische ventilatie'!I14="neen",+Masterdata!B89)))</f>
        <v>Op te nemen in de afsprakenlijst binnen de organisatie van de school: zie leeswijzer</v>
      </c>
      <c r="C15" s="385"/>
      <c r="D15" s="385"/>
      <c r="E15" s="385"/>
      <c r="F15" s="385"/>
      <c r="G15" s="385"/>
      <c r="H15" s="385"/>
      <c r="I15" s="207"/>
      <c r="L15" s="84"/>
      <c r="M15" s="84"/>
    </row>
    <row r="16" spans="1:13" x14ac:dyDescent="0.35">
      <c r="B16" s="294"/>
      <c r="I16" s="207"/>
      <c r="L16" s="84"/>
      <c r="M16" s="84"/>
    </row>
    <row r="17" spans="1:13" x14ac:dyDescent="0.35">
      <c r="A17" s="92">
        <v>4</v>
      </c>
      <c r="B17" s="279" t="s">
        <v>530</v>
      </c>
      <c r="C17" s="93"/>
      <c r="D17" s="93"/>
      <c r="E17" s="81"/>
      <c r="F17" s="81"/>
      <c r="I17" s="2" t="s">
        <v>221</v>
      </c>
      <c r="L17" s="84"/>
      <c r="M17" s="84"/>
    </row>
    <row r="18" spans="1:13" ht="48.75" customHeight="1" x14ac:dyDescent="0.35">
      <c r="A18" s="92"/>
      <c r="B18" s="382" t="str">
        <f>IF('3. Mechanische ventilatie'!I17="ja"," ",IF('3. Mechanische ventilatie'!I17=""," ",IF('3. Mechanische ventilatie'!I17="Nvt"," ",IF('3. Mechanische ventilatie'!I17="neen",+Masterdata!B96))))</f>
        <v>De lucht in een klas met actieve kinderen raakt snel verontreinigd. In de klas zorgen stiften, lijm, verf, meubelen of computers en ook de ademhaling van de aanwezigen voor luchtvervuiling. Om de vervuiling  te verwijderen moet het klaslokaal geventileerd en verlucht worden.</v>
      </c>
      <c r="C18" s="382"/>
      <c r="D18" s="382"/>
      <c r="E18" s="382"/>
      <c r="F18" s="382"/>
      <c r="G18" s="382"/>
      <c r="H18" s="382"/>
      <c r="I18" s="207"/>
      <c r="L18" s="84"/>
      <c r="M18" s="84"/>
    </row>
    <row r="19" spans="1:13" x14ac:dyDescent="0.35">
      <c r="A19" s="92"/>
      <c r="B19" s="279"/>
      <c r="C19" s="93"/>
      <c r="D19" s="93"/>
      <c r="E19" s="81"/>
      <c r="F19" s="81"/>
      <c r="L19" s="84"/>
      <c r="M19" s="84"/>
    </row>
    <row r="20" spans="1:13" x14ac:dyDescent="0.35">
      <c r="A20" s="150">
        <v>5</v>
      </c>
      <c r="B20" s="278" t="s">
        <v>437</v>
      </c>
      <c r="C20" s="106"/>
      <c r="D20" s="106"/>
      <c r="E20" s="106"/>
      <c r="F20" s="106"/>
      <c r="G20" s="106"/>
      <c r="H20" s="106"/>
      <c r="I20" s="150"/>
      <c r="L20" s="84"/>
      <c r="M20" s="84"/>
    </row>
    <row r="21" spans="1:13" x14ac:dyDescent="0.35">
      <c r="A21" s="90"/>
      <c r="B21" s="279" t="s">
        <v>233</v>
      </c>
      <c r="C21" s="93" t="s">
        <v>357</v>
      </c>
      <c r="D21" s="93"/>
      <c r="E21" s="81"/>
      <c r="F21" s="81"/>
      <c r="I21" s="2" t="s">
        <v>221</v>
      </c>
      <c r="L21" s="84"/>
      <c r="M21" s="84"/>
    </row>
    <row r="22" spans="1:13" ht="124.5" customHeight="1" x14ac:dyDescent="0.35">
      <c r="A22" s="90"/>
      <c r="B22" s="279"/>
      <c r="C22" s="382" t="str">
        <f>IF('3. Mechanische ventilatie'!I21="ja"," ",IF('3. Mechanische ventilatie'!I21=""," ",IF('3. Mechanische ventilatie'!I21="Nvt"," ",IF('3. Mechanische ventilatie'!I21="neen",+Masterdata!B104))))</f>
        <v>Spuivoorzieningen zullen in elk klaslokaal voldoende aanwezig moeten zijn om in korte tijd (bv speeltijd) veel warme of verontreinigde lucht af te voeren.
• Alle verblijfsruimten bezitten voorzieningen om te spuien. Denk hier aan kipramen voor  dwarsventilatie.
• Bij één buitengevel: ten minste 6,0 m2  te openen ramen of deuren
• Bij twee tegenover elkaar liggende buitengevels, of twee buitengevels die onder een hoek van 90º  ten opzicht van elkaar zijn gesitueerd: ten minste 1,5 m2  te openen ramen of deuren per gevel. ( = dwarsventilatie)</v>
      </c>
      <c r="D22" s="382"/>
      <c r="E22" s="382"/>
      <c r="F22" s="382"/>
      <c r="G22" s="382"/>
      <c r="H22" s="382"/>
      <c r="L22" s="84"/>
      <c r="M22" s="84"/>
    </row>
    <row r="23" spans="1:13" x14ac:dyDescent="0.35">
      <c r="A23" s="90"/>
      <c r="B23" s="279"/>
      <c r="C23" s="93"/>
      <c r="D23" s="93"/>
      <c r="E23" s="81"/>
      <c r="F23" s="81"/>
      <c r="L23" s="84"/>
      <c r="M23" s="84"/>
    </row>
    <row r="24" spans="1:13" x14ac:dyDescent="0.35">
      <c r="A24" s="90"/>
      <c r="B24" s="279" t="s">
        <v>234</v>
      </c>
      <c r="C24" s="283" t="s">
        <v>556</v>
      </c>
      <c r="D24" s="283"/>
      <c r="E24" s="283"/>
      <c r="F24" s="283"/>
      <c r="G24" s="283"/>
      <c r="H24" s="283"/>
      <c r="I24" s="2" t="s">
        <v>221</v>
      </c>
      <c r="L24" s="84"/>
      <c r="M24" s="84"/>
    </row>
    <row r="25" spans="1:13" ht="65.25" customHeight="1" x14ac:dyDescent="0.35">
      <c r="A25" s="90"/>
      <c r="B25" s="279"/>
      <c r="C25" s="382" t="str">
        <f>IF('3. Mechanische ventilatie'!I24="ja"," ",IF('3. Mechanische ventilatie'!I24=""," ",IF('3. Mechanische ventilatie'!I24="Nvt"," ",IF('3. Mechanische ventilatie'!I24="neen",+Masterdata!B111))))</f>
        <v>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v>
      </c>
      <c r="D25" s="382"/>
      <c r="E25" s="382"/>
      <c r="F25" s="382"/>
      <c r="G25" s="382"/>
      <c r="H25" s="382"/>
      <c r="L25" s="84"/>
      <c r="M25" s="84"/>
    </row>
    <row r="26" spans="1:13" x14ac:dyDescent="0.35">
      <c r="A26" s="90"/>
      <c r="B26" s="279"/>
      <c r="C26" s="283"/>
      <c r="D26" s="283"/>
      <c r="E26" s="283"/>
      <c r="F26" s="283"/>
      <c r="G26" s="283"/>
      <c r="H26" s="283"/>
      <c r="L26" s="84"/>
      <c r="M26" s="84"/>
    </row>
    <row r="27" spans="1:13" ht="27.75" customHeight="1" x14ac:dyDescent="0.35">
      <c r="A27" s="90"/>
      <c r="B27" s="279" t="s">
        <v>235</v>
      </c>
      <c r="C27" s="412" t="s">
        <v>483</v>
      </c>
      <c r="D27" s="412"/>
      <c r="E27" s="412"/>
      <c r="F27" s="412"/>
      <c r="G27" s="412"/>
      <c r="H27" s="412"/>
      <c r="I27" s="2" t="s">
        <v>221</v>
      </c>
      <c r="L27" s="84"/>
      <c r="M27" s="84"/>
    </row>
    <row r="28" spans="1:13" ht="13.5" customHeight="1" x14ac:dyDescent="0.35">
      <c r="A28" s="90"/>
      <c r="B28" s="93" t="s">
        <v>359</v>
      </c>
      <c r="C28" s="96" t="s">
        <v>226</v>
      </c>
      <c r="D28" s="93"/>
      <c r="E28" s="413" t="s">
        <v>634</v>
      </c>
      <c r="F28" s="413"/>
      <c r="G28" s="413"/>
      <c r="H28" s="413"/>
      <c r="L28" s="84"/>
      <c r="M28" s="84"/>
    </row>
    <row r="29" spans="1:13" x14ac:dyDescent="0.35">
      <c r="A29" s="90"/>
      <c r="B29" s="93" t="s">
        <v>360</v>
      </c>
      <c r="C29" s="96" t="s">
        <v>271</v>
      </c>
      <c r="D29" s="93"/>
      <c r="E29" s="413" t="s">
        <v>634</v>
      </c>
      <c r="F29" s="413"/>
      <c r="G29" s="413"/>
      <c r="H29" s="413"/>
      <c r="I29" s="219"/>
    </row>
    <row r="30" spans="1:13" x14ac:dyDescent="0.35">
      <c r="A30" s="90"/>
      <c r="B30" s="93" t="s">
        <v>361</v>
      </c>
      <c r="C30" s="96" t="s">
        <v>227</v>
      </c>
      <c r="D30" s="93"/>
      <c r="E30" s="413" t="s">
        <v>635</v>
      </c>
      <c r="F30" s="413"/>
      <c r="G30" s="413"/>
      <c r="H30" s="413"/>
      <c r="I30" s="219"/>
    </row>
    <row r="31" spans="1:13" x14ac:dyDescent="0.35">
      <c r="A31" s="90"/>
      <c r="B31" s="93" t="s">
        <v>362</v>
      </c>
      <c r="C31" s="93" t="s">
        <v>228</v>
      </c>
      <c r="D31" s="93"/>
      <c r="E31" s="413" t="s">
        <v>629</v>
      </c>
      <c r="F31" s="413"/>
      <c r="G31" s="413"/>
      <c r="H31" s="413"/>
      <c r="I31" s="219"/>
    </row>
    <row r="32" spans="1:13" x14ac:dyDescent="0.35">
      <c r="A32" s="90"/>
      <c r="B32" s="93" t="s">
        <v>363</v>
      </c>
      <c r="C32" s="93" t="s">
        <v>229</v>
      </c>
      <c r="D32" s="93"/>
      <c r="E32" s="413" t="s">
        <v>636</v>
      </c>
      <c r="F32" s="413"/>
      <c r="G32" s="413"/>
      <c r="H32" s="413"/>
      <c r="I32" s="219"/>
    </row>
    <row r="33" spans="1:9" x14ac:dyDescent="0.35">
      <c r="A33" s="90"/>
      <c r="B33" s="106" t="s">
        <v>364</v>
      </c>
      <c r="C33" s="93" t="s">
        <v>230</v>
      </c>
      <c r="D33" s="93"/>
      <c r="E33" s="413" t="s">
        <v>630</v>
      </c>
      <c r="F33" s="413"/>
      <c r="G33" s="413"/>
      <c r="H33" s="413"/>
      <c r="I33" s="219"/>
    </row>
    <row r="34" spans="1:9" x14ac:dyDescent="0.35">
      <c r="A34" s="90"/>
      <c r="B34" s="106" t="s">
        <v>365</v>
      </c>
      <c r="C34" s="93" t="s">
        <v>231</v>
      </c>
      <c r="D34" s="93"/>
      <c r="E34" s="413" t="s">
        <v>630</v>
      </c>
      <c r="F34" s="413"/>
      <c r="G34" s="413"/>
      <c r="H34" s="413"/>
      <c r="I34" s="288"/>
    </row>
    <row r="35" spans="1:9" x14ac:dyDescent="0.35">
      <c r="A35" s="90"/>
      <c r="B35" s="106" t="s">
        <v>560</v>
      </c>
      <c r="C35" s="93" t="s">
        <v>561</v>
      </c>
      <c r="D35" s="93"/>
      <c r="E35" s="413" t="s">
        <v>628</v>
      </c>
      <c r="F35" s="413"/>
      <c r="G35" s="413"/>
      <c r="H35" s="413"/>
      <c r="I35" s="219"/>
    </row>
    <row r="36" spans="1:9" x14ac:dyDescent="0.35">
      <c r="A36" s="90"/>
      <c r="B36" s="279"/>
      <c r="I36" s="219"/>
    </row>
    <row r="37" spans="1:9" x14ac:dyDescent="0.35">
      <c r="A37" s="101">
        <v>6</v>
      </c>
      <c r="B37" s="295" t="s">
        <v>442</v>
      </c>
      <c r="C37" s="84"/>
      <c r="D37" s="84"/>
      <c r="E37" s="84"/>
      <c r="F37" s="84"/>
      <c r="G37" s="84"/>
      <c r="H37" s="84"/>
      <c r="I37" s="101"/>
    </row>
    <row r="38" spans="1:9" x14ac:dyDescent="0.35">
      <c r="A38" s="90"/>
      <c r="B38" s="279" t="s">
        <v>240</v>
      </c>
      <c r="C38" s="93" t="s">
        <v>236</v>
      </c>
      <c r="D38" s="106"/>
      <c r="E38" s="93"/>
      <c r="F38" s="93"/>
      <c r="G38" s="93"/>
      <c r="H38" s="93"/>
      <c r="I38" s="2" t="s">
        <v>221</v>
      </c>
    </row>
    <row r="39" spans="1:9" ht="66" customHeight="1" x14ac:dyDescent="0.35">
      <c r="A39" s="90"/>
      <c r="B39" s="279"/>
      <c r="C39" s="382" t="str">
        <f>IF('3. Mechanische ventilatie'!I38="ja"," ",IF('3. Mechanische ventilatie'!I38=""," ",IF('3. Mechanische ventilatie'!I38="Nvt"," ",IF('3. Mechanische ventilatie'!I38="neen",+Masterdata!B135))))</f>
        <v>(1) Indien mogelijk binnendeuren open laten staan. (2) De ventilatie 's nachts en in het weekend niet uitschakelen of afsluiten. (3 ) Bij een mechanische installatie kan je het systeem op een lagere snelheid laten werken,  of twee uur voor het opening van de school de systemen in werking stellen (programeerklok).</v>
      </c>
      <c r="D39" s="382"/>
      <c r="E39" s="382"/>
      <c r="F39" s="382"/>
      <c r="G39" s="382"/>
      <c r="H39" s="382"/>
    </row>
    <row r="40" spans="1:9" ht="15" customHeight="1" x14ac:dyDescent="0.35">
      <c r="A40" s="90"/>
      <c r="B40" s="279"/>
      <c r="C40" s="93"/>
      <c r="D40" s="106"/>
      <c r="E40" s="93"/>
      <c r="F40" s="93"/>
      <c r="G40" s="93"/>
      <c r="H40" s="93"/>
    </row>
    <row r="41" spans="1:9" ht="15" customHeight="1" x14ac:dyDescent="0.35">
      <c r="A41" s="90"/>
      <c r="B41" s="279" t="s">
        <v>241</v>
      </c>
      <c r="C41" s="93" t="s">
        <v>237</v>
      </c>
      <c r="D41" s="93"/>
      <c r="E41" s="93"/>
      <c r="F41" s="93"/>
      <c r="G41" s="93"/>
      <c r="H41" s="93"/>
      <c r="I41" s="2" t="s">
        <v>221</v>
      </c>
    </row>
    <row r="42" spans="1:9" ht="47.25" customHeight="1" x14ac:dyDescent="0.35">
      <c r="A42" s="90"/>
      <c r="B42" s="279"/>
      <c r="C42" s="382" t="str">
        <f>IF('3. Mechanische ventilatie'!I41="ja"," ",IF('3. Mechanische ventilatie'!I41=""," ",IF('3. Mechanische ventilatie'!I41="Nvt"," ",IF('3. Mechanische ventilatie'!I41="neen",+Masterdata!B142))))</f>
        <v>De ventilatie 's nachts en in het weekend niet uitschakelen of afsluiten. Bij een mechanische installatie kan je het systeem op een lagere snelheid laten werken,  of twee uur voor het opening van de school de systemen in werking stellen (programeerklok).</v>
      </c>
      <c r="D42" s="382"/>
      <c r="E42" s="382"/>
      <c r="F42" s="382"/>
      <c r="G42" s="382"/>
      <c r="H42" s="382"/>
    </row>
    <row r="43" spans="1:9" x14ac:dyDescent="0.35">
      <c r="A43" s="90"/>
      <c r="B43" s="279"/>
      <c r="C43" s="93"/>
      <c r="D43" s="93"/>
      <c r="E43" s="93"/>
      <c r="F43" s="93"/>
      <c r="G43" s="93"/>
      <c r="H43" s="93"/>
    </row>
    <row r="44" spans="1:9" ht="30.75" customHeight="1" x14ac:dyDescent="0.35">
      <c r="A44" s="90"/>
      <c r="B44" s="279" t="s">
        <v>242</v>
      </c>
      <c r="C44" s="383" t="s">
        <v>531</v>
      </c>
      <c r="D44" s="383"/>
      <c r="E44" s="383"/>
      <c r="F44" s="383"/>
      <c r="G44" s="383"/>
      <c r="H44" s="383"/>
      <c r="I44" s="2" t="s">
        <v>221</v>
      </c>
    </row>
    <row r="45" spans="1:9" ht="32.25" customHeight="1" x14ac:dyDescent="0.35">
      <c r="A45" s="90"/>
      <c r="B45" s="279"/>
      <c r="C45" s="382" t="str">
        <f>IF('3. Mechanische ventilatie'!I44="ja"," ",IF('3. Mechanische ventilatie'!I44=""," ",IF('3. Mechanische ventilatie'!I44="Nvt"," ",IF('3. Mechanische ventilatie'!I44="neen",+Masterdata!B149))))</f>
        <v>Doordat er geen natuurlijke of mechanische ventilatie aanwezig is (of niet in dienst) moet men spuiventilatie toepassen. Opnemen in de werkafspraken van de school.</v>
      </c>
      <c r="D45" s="382"/>
      <c r="E45" s="382"/>
      <c r="F45" s="382"/>
      <c r="G45" s="382"/>
      <c r="H45" s="382"/>
    </row>
    <row r="46" spans="1:9" ht="17.25" customHeight="1" x14ac:dyDescent="0.35">
      <c r="A46" s="90"/>
      <c r="B46" s="279"/>
      <c r="C46" s="268"/>
      <c r="D46" s="268"/>
      <c r="E46" s="268"/>
      <c r="F46" s="268"/>
      <c r="G46" s="268"/>
      <c r="H46" s="268"/>
    </row>
    <row r="47" spans="1:9" x14ac:dyDescent="0.35">
      <c r="A47" s="90"/>
      <c r="B47" s="279" t="s">
        <v>243</v>
      </c>
      <c r="C47" s="93" t="s">
        <v>238</v>
      </c>
      <c r="D47" s="93"/>
      <c r="E47" s="93"/>
      <c r="F47" s="93"/>
      <c r="G47" s="93"/>
      <c r="H47" s="93"/>
      <c r="I47" s="2" t="s">
        <v>221</v>
      </c>
    </row>
    <row r="48" spans="1:9" ht="33" customHeight="1" x14ac:dyDescent="0.35">
      <c r="A48" s="90"/>
      <c r="B48" s="279"/>
      <c r="C48" s="382" t="str">
        <f>IF('3. Mechanische ventilatie'!I47="ja"," ",IF('3. Mechanische ventilatie'!I47=""," ",IF('3. Mechanische ventilatie'!I47="Nvt"," ",IF('3. Mechanische ventilatie'!I47="neen",+Masterdata!B155))))</f>
        <v>Installatie aanpassen naar gelang de weersomstandigheden. Opgelet: een te hoge luchtsnelheid kan tocht veroorzaken. Opnemen in nieuwe werkafspraken, JAP of GPP.</v>
      </c>
      <c r="D48" s="382"/>
      <c r="E48" s="382"/>
      <c r="F48" s="382"/>
      <c r="G48" s="382"/>
      <c r="H48" s="382"/>
    </row>
    <row r="49" spans="1:16" x14ac:dyDescent="0.35">
      <c r="A49" s="90"/>
      <c r="B49" s="279"/>
      <c r="C49" s="93"/>
      <c r="D49" s="93"/>
      <c r="E49" s="93"/>
      <c r="F49" s="93"/>
      <c r="G49" s="93"/>
      <c r="H49" s="93"/>
    </row>
    <row r="50" spans="1:16" ht="33.75" customHeight="1" x14ac:dyDescent="0.35">
      <c r="A50" s="90"/>
      <c r="B50" s="279" t="s">
        <v>246</v>
      </c>
      <c r="C50" s="384" t="s">
        <v>429</v>
      </c>
      <c r="D50" s="384"/>
      <c r="E50" s="384"/>
      <c r="F50" s="384"/>
      <c r="G50" s="384"/>
      <c r="H50" s="384"/>
      <c r="I50" s="105" t="s">
        <v>389</v>
      </c>
      <c r="P50" s="93"/>
    </row>
    <row r="51" spans="1:16" ht="20.25" customHeight="1" x14ac:dyDescent="0.35">
      <c r="A51" s="90"/>
      <c r="B51" s="279"/>
      <c r="C51" s="386" t="str">
        <f>IF('3. Mechanische ventilatie'!I50="OK"," ",IF('3. Mechanische ventilatie'!I50=""," ",IF('3. Mechanische ventilatie'!I50="Nvt"," ",IF('3. Mechanische ventilatie'!I50="NOK",+Masterdata!B162))))</f>
        <v>Logboek bijhouden over hygiënisch en technisch onderhoud = onderhoudscontract.</v>
      </c>
      <c r="D51" s="386"/>
      <c r="E51" s="386"/>
      <c r="F51" s="386"/>
      <c r="G51" s="386"/>
      <c r="H51" s="386"/>
      <c r="I51" s="105"/>
      <c r="P51" s="93"/>
    </row>
    <row r="52" spans="1:16" ht="15.65" customHeight="1" x14ac:dyDescent="0.35">
      <c r="A52" s="90"/>
      <c r="B52" s="279"/>
      <c r="C52" s="269"/>
      <c r="D52" s="269"/>
      <c r="E52" s="269"/>
      <c r="F52" s="269"/>
      <c r="G52" s="269"/>
      <c r="H52" s="269"/>
      <c r="I52" s="105"/>
      <c r="P52" s="93"/>
    </row>
    <row r="53" spans="1:16" x14ac:dyDescent="0.35">
      <c r="A53" s="90"/>
      <c r="B53" s="279" t="s">
        <v>372</v>
      </c>
      <c r="C53" s="93" t="s">
        <v>417</v>
      </c>
      <c r="D53" s="93"/>
      <c r="E53" s="93"/>
      <c r="F53" s="93"/>
      <c r="G53" s="93"/>
      <c r="H53" s="93"/>
      <c r="I53" s="2" t="s">
        <v>220</v>
      </c>
    </row>
    <row r="54" spans="1:16" ht="30.75" customHeight="1" x14ac:dyDescent="0.35">
      <c r="A54" s="90"/>
      <c r="B54" s="279"/>
      <c r="C54" s="382" t="str">
        <f>IF('3. Mechanische ventilatie'!I53="neen"," ",IF('3. Mechanische ventilatie'!I53=""," ",IF('3. Mechanische ventilatie'!I53="Nvt"," ",IF('3. Mechanische ventilatie'!I53="ja",+Masterdata!B169))))</f>
        <v>Apparatuur uitschakelen en overgaan tot spuien tot de installateur onderhoudswerken heeft uitgevoerd.</v>
      </c>
      <c r="D54" s="382"/>
      <c r="E54" s="382"/>
      <c r="F54" s="382"/>
      <c r="G54" s="382"/>
      <c r="H54" s="382"/>
    </row>
    <row r="55" spans="1:16" x14ac:dyDescent="0.35">
      <c r="A55" s="90"/>
      <c r="B55" s="279"/>
      <c r="C55" s="93"/>
      <c r="D55" s="93"/>
      <c r="E55" s="93"/>
      <c r="F55" s="93"/>
      <c r="G55" s="93"/>
      <c r="H55" s="93"/>
    </row>
    <row r="56" spans="1:16" ht="18" customHeight="1" x14ac:dyDescent="0.35">
      <c r="A56" s="90"/>
      <c r="B56" s="279" t="s">
        <v>373</v>
      </c>
      <c r="C56" s="384" t="s">
        <v>239</v>
      </c>
      <c r="D56" s="384"/>
      <c r="E56" s="384"/>
      <c r="F56" s="384"/>
      <c r="G56" s="384"/>
      <c r="H56" s="384"/>
      <c r="I56" s="2" t="s">
        <v>220</v>
      </c>
    </row>
    <row r="57" spans="1:16" ht="29.25" customHeight="1" x14ac:dyDescent="0.35">
      <c r="A57" s="90"/>
      <c r="B57" s="279"/>
      <c r="C57" s="382" t="str">
        <f>IF('3. Mechanische ventilatie'!I56="neen"," ",IF('3. Mechanische ventilatie'!I56=""," ",IF('3. Mechanische ventilatie'!I56="Nvt"," ",IF('3. Mechanische ventilatie'!I56="ja",+Masterdata!B176))))</f>
        <v>Bij mechanische ventillatie buitenmuren en -ramen geluidsdempend maken. (Opnemen in het JAP of GPP)</v>
      </c>
      <c r="D57" s="382"/>
      <c r="E57" s="382"/>
      <c r="F57" s="382"/>
      <c r="G57" s="382"/>
      <c r="H57" s="382"/>
    </row>
    <row r="58" spans="1:16" x14ac:dyDescent="0.35">
      <c r="A58" s="90"/>
      <c r="B58" s="296"/>
      <c r="C58" s="81"/>
      <c r="D58" s="81"/>
      <c r="E58" s="81"/>
      <c r="F58" s="81"/>
      <c r="G58" s="81"/>
      <c r="H58" s="81"/>
    </row>
    <row r="59" spans="1:16" ht="15.5" x14ac:dyDescent="0.35">
      <c r="A59" s="119" t="s">
        <v>441</v>
      </c>
      <c r="B59" s="297"/>
      <c r="C59" s="120"/>
      <c r="D59" s="120"/>
      <c r="E59" s="120"/>
      <c r="F59" s="120"/>
      <c r="G59" s="120"/>
      <c r="H59" s="120"/>
      <c r="I59" s="117"/>
    </row>
    <row r="60" spans="1:16" x14ac:dyDescent="0.35">
      <c r="A60" s="92">
        <v>7</v>
      </c>
      <c r="B60" s="279" t="s">
        <v>244</v>
      </c>
      <c r="C60" s="93"/>
      <c r="D60" s="106"/>
      <c r="E60" s="93"/>
      <c r="F60" s="93"/>
      <c r="G60" s="93"/>
      <c r="H60" s="93"/>
      <c r="I60" s="2" t="s">
        <v>221</v>
      </c>
    </row>
    <row r="61" spans="1:16" ht="47.25" customHeight="1" x14ac:dyDescent="0.35">
      <c r="A61" s="92"/>
      <c r="B61" s="386" t="str">
        <f>IF('3. Mechanische ventilatie'!I60="ja"," ",IF('3. Mechanische ventilatie'!I60=""," ",IF('3. Mechanische ventilatie'!I60="Nvt"," ",IF('3. Mechanische ventilatie'!I60="neen",+Masterdata!B183))))</f>
        <v>Ventilatie activeren of spuien. Update procedure "Beheer CO²". (= meting + update werkafspraken) Indien er regelmatig wordt geventileerd, controleer dan of er geen schimmel aanwezig is in bvb valse plafonds.</v>
      </c>
      <c r="C61" s="386"/>
      <c r="D61" s="386"/>
      <c r="E61" s="386"/>
      <c r="F61" s="386"/>
      <c r="G61" s="386"/>
      <c r="H61" s="386"/>
    </row>
    <row r="62" spans="1:16" x14ac:dyDescent="0.35">
      <c r="A62" s="92"/>
      <c r="E62" s="278" t="s">
        <v>497</v>
      </c>
      <c r="F62" s="389" t="s">
        <v>672</v>
      </c>
      <c r="G62" s="389"/>
      <c r="H62" s="362"/>
      <c r="I62" s="362"/>
      <c r="O62" s="93"/>
    </row>
    <row r="63" spans="1:16" x14ac:dyDescent="0.35">
      <c r="A63" s="92"/>
      <c r="B63" s="278"/>
      <c r="C63" s="93"/>
      <c r="D63" s="273"/>
      <c r="E63" s="273"/>
      <c r="F63" s="93"/>
      <c r="G63" s="93"/>
      <c r="H63" s="93"/>
    </row>
    <row r="64" spans="1:16" ht="30" customHeight="1" x14ac:dyDescent="0.35">
      <c r="A64" s="150"/>
      <c r="B64" s="278" t="s">
        <v>563</v>
      </c>
      <c r="C64" s="383" t="s">
        <v>568</v>
      </c>
      <c r="D64" s="383"/>
      <c r="E64" s="383"/>
      <c r="F64" s="383"/>
      <c r="G64" s="383"/>
      <c r="H64" s="383"/>
      <c r="I64" s="2" t="s">
        <v>221</v>
      </c>
    </row>
    <row r="65" spans="1:9" ht="30" customHeight="1" x14ac:dyDescent="0.35">
      <c r="A65" s="150"/>
      <c r="B65" s="278"/>
      <c r="C65" s="382" t="str">
        <f>IF('3. Mechanische ventilatie'!I64="ja"," ",IF('3. Mechanische ventilatie'!I64="Nvt"," ",IF('3. Mechanische ventilatie'!I64="neen",+Masterdata!B196)))</f>
        <v>Installatie, gebouw aanpassen zodat elk lokaal verlucht kan worden. (Opnemen in het JAP of GPP)</v>
      </c>
      <c r="D65" s="382"/>
      <c r="E65" s="382"/>
      <c r="F65" s="382"/>
      <c r="G65" s="382"/>
      <c r="H65" s="382"/>
    </row>
    <row r="66" spans="1:9" ht="12" customHeight="1" x14ac:dyDescent="0.35">
      <c r="A66" s="150"/>
      <c r="B66" s="278"/>
      <c r="C66" s="268"/>
      <c r="D66" s="268"/>
      <c r="E66" s="268"/>
      <c r="F66" s="268"/>
      <c r="G66" s="268"/>
      <c r="H66" s="268"/>
    </row>
    <row r="67" spans="1:9" x14ac:dyDescent="0.35">
      <c r="A67" s="92">
        <v>8</v>
      </c>
      <c r="B67" s="279" t="s">
        <v>245</v>
      </c>
      <c r="C67" s="93"/>
      <c r="D67" s="93"/>
      <c r="E67" s="93"/>
      <c r="F67" s="93"/>
      <c r="G67" s="93"/>
      <c r="H67" s="93"/>
      <c r="I67" s="2" t="s">
        <v>221</v>
      </c>
    </row>
    <row r="68" spans="1:9" x14ac:dyDescent="0.35">
      <c r="A68" s="92"/>
      <c r="B68" s="386" t="str">
        <f>IF('3. Mechanische ventilatie'!I67="ja"," ",IF('3. Mechanische ventilatie'!I67=""," ",IF('3. Mechanische ventilatie'!I67="Nvt"," ",IF('3. Mechanische ventilatie'!I67="neen",+Masterdata!B208))))</f>
        <v>Sensibilisering leerkrachten = toelichting leerkracht/collega's werking installatie.</v>
      </c>
      <c r="C68" s="386"/>
      <c r="D68" s="386"/>
      <c r="E68" s="386"/>
      <c r="F68" s="386"/>
      <c r="G68" s="386"/>
      <c r="H68" s="386"/>
    </row>
    <row r="69" spans="1:9" x14ac:dyDescent="0.35">
      <c r="A69" s="92"/>
      <c r="B69" s="279"/>
      <c r="C69" s="93"/>
      <c r="D69" s="93"/>
      <c r="E69" s="93"/>
      <c r="F69" s="93"/>
      <c r="G69" s="93"/>
      <c r="H69" s="93"/>
    </row>
    <row r="70" spans="1:9" x14ac:dyDescent="0.35">
      <c r="A70" s="92">
        <v>9</v>
      </c>
      <c r="B70" s="279" t="s">
        <v>431</v>
      </c>
      <c r="C70" s="170"/>
      <c r="D70" s="170"/>
      <c r="E70" s="170"/>
      <c r="F70" s="170"/>
      <c r="G70" s="170"/>
      <c r="H70" s="170"/>
      <c r="I70" s="2" t="s">
        <v>221</v>
      </c>
    </row>
    <row r="71" spans="1:9" x14ac:dyDescent="0.35">
      <c r="A71" s="92"/>
      <c r="B71" s="386" t="str">
        <f>IF('3. Mechanische ventilatie'!I70="ja"," ",IF('3. Mechanische ventilatie'!I70=""," ",IF('3. Mechanische ventilatie'!I70="Nvt"," ",IF('3. Mechanische ventilatie'!I70="neen",+Masterdata!B214))))</f>
        <v xml:space="preserve">Sensibilisering leerkrachten = toelichting leerkracht/collega's werking installatie.  </v>
      </c>
      <c r="C71" s="386"/>
      <c r="D71" s="386"/>
      <c r="E71" s="386"/>
      <c r="F71" s="386"/>
      <c r="G71" s="386"/>
      <c r="H71" s="386"/>
    </row>
    <row r="72" spans="1:9" x14ac:dyDescent="0.35">
      <c r="A72" s="92"/>
      <c r="B72" s="279"/>
      <c r="C72" s="170"/>
      <c r="D72" s="170"/>
      <c r="E72" s="170"/>
      <c r="F72" s="170"/>
      <c r="G72" s="170"/>
      <c r="H72" s="170"/>
    </row>
    <row r="73" spans="1:9" x14ac:dyDescent="0.35">
      <c r="A73" s="92">
        <v>10</v>
      </c>
      <c r="B73" s="279" t="s">
        <v>247</v>
      </c>
      <c r="C73" s="93"/>
      <c r="D73" s="93"/>
      <c r="E73" s="93"/>
      <c r="F73" s="93"/>
      <c r="G73" s="93"/>
      <c r="H73" s="93"/>
      <c r="I73" s="105" t="s">
        <v>220</v>
      </c>
    </row>
    <row r="74" spans="1:9" ht="31.5" customHeight="1" x14ac:dyDescent="0.35">
      <c r="A74" s="92"/>
      <c r="B74" s="386" t="str">
        <f>IF('3. Mechanische ventilatie'!I73="neen"," ",IF('3. Mechanische ventilatie'!I73=""," ",IF('3. Mechanische ventilatie'!I73="Nvt"," ",IF('3. Mechanische ventilatie'!I73="ja",+Masterdata!B222))))</f>
        <v>Installatie en/ werkafspraken aanpassen. (aanpassingen installatie opnemen in het JAP of GPP)</v>
      </c>
      <c r="C74" s="386"/>
      <c r="D74" s="386"/>
      <c r="E74" s="386"/>
      <c r="F74" s="386"/>
      <c r="G74" s="386"/>
      <c r="H74" s="386"/>
      <c r="I74" s="105"/>
    </row>
    <row r="75" spans="1:9" x14ac:dyDescent="0.35">
      <c r="A75" s="92"/>
      <c r="B75" s="279"/>
      <c r="C75" s="93"/>
      <c r="D75" s="93"/>
      <c r="E75" s="93"/>
      <c r="F75" s="93"/>
      <c r="G75" s="93"/>
      <c r="H75" s="93"/>
      <c r="I75" s="105"/>
    </row>
    <row r="76" spans="1:9" x14ac:dyDescent="0.35">
      <c r="A76" s="150">
        <v>11</v>
      </c>
      <c r="B76" s="278" t="s">
        <v>232</v>
      </c>
      <c r="C76" s="106"/>
      <c r="D76" s="106"/>
      <c r="E76" s="106"/>
      <c r="F76" s="106"/>
      <c r="G76" s="106"/>
      <c r="H76" s="106"/>
      <c r="I76" s="101"/>
    </row>
    <row r="77" spans="1:9" ht="15" hidden="1" customHeight="1" x14ac:dyDescent="0.35">
      <c r="A77" s="150"/>
      <c r="B77" s="298" t="s">
        <v>248</v>
      </c>
      <c r="C77" s="106"/>
      <c r="D77" s="106"/>
      <c r="E77" s="106"/>
      <c r="F77" s="106"/>
      <c r="G77" s="106"/>
      <c r="H77" s="106"/>
      <c r="I77" s="101"/>
    </row>
    <row r="78" spans="1:9" ht="15" hidden="1" customHeight="1" x14ac:dyDescent="0.35">
      <c r="A78" s="92"/>
      <c r="B78" s="279" t="s">
        <v>254</v>
      </c>
      <c r="C78" s="93" t="s">
        <v>236</v>
      </c>
      <c r="D78" s="93"/>
      <c r="E78" s="93"/>
      <c r="F78" s="93"/>
      <c r="G78" s="93"/>
      <c r="H78" s="93"/>
      <c r="I78" s="2" t="s">
        <v>358</v>
      </c>
    </row>
    <row r="79" spans="1:9" ht="15.75" hidden="1" customHeight="1" x14ac:dyDescent="0.35">
      <c r="A79" s="92"/>
      <c r="B79" s="279" t="s">
        <v>255</v>
      </c>
      <c r="C79" s="181" t="s">
        <v>549</v>
      </c>
      <c r="D79" s="181"/>
      <c r="E79" s="181"/>
      <c r="F79" s="181"/>
      <c r="G79" s="181"/>
      <c r="H79" s="181"/>
      <c r="I79" s="105" t="s">
        <v>358</v>
      </c>
    </row>
    <row r="80" spans="1:9" ht="15" hidden="1" customHeight="1" x14ac:dyDescent="0.35">
      <c r="A80" s="92"/>
      <c r="B80" s="279" t="s">
        <v>269</v>
      </c>
      <c r="C80" s="93" t="s">
        <v>396</v>
      </c>
      <c r="D80" s="93"/>
      <c r="E80" s="93"/>
      <c r="F80" s="93"/>
      <c r="G80" s="93"/>
      <c r="H80" s="93"/>
      <c r="I80" s="2" t="s">
        <v>358</v>
      </c>
    </row>
    <row r="81" spans="1:9" ht="31.5" hidden="1" customHeight="1" x14ac:dyDescent="0.35">
      <c r="A81" s="92"/>
      <c r="B81" s="279" t="s">
        <v>377</v>
      </c>
      <c r="C81" s="223" t="s">
        <v>392</v>
      </c>
      <c r="D81" s="223"/>
      <c r="E81" s="223"/>
      <c r="F81" s="223"/>
      <c r="G81" s="223"/>
      <c r="H81" s="223"/>
      <c r="I81" s="2" t="s">
        <v>358</v>
      </c>
    </row>
    <row r="82" spans="1:9" ht="30.65" hidden="1" customHeight="1" x14ac:dyDescent="0.35">
      <c r="A82" s="92"/>
      <c r="B82" s="279" t="s">
        <v>378</v>
      </c>
      <c r="C82" s="181" t="s">
        <v>537</v>
      </c>
      <c r="D82" s="181"/>
      <c r="E82" s="181"/>
      <c r="F82" s="181"/>
      <c r="G82" s="181"/>
      <c r="H82" s="181"/>
      <c r="I82" s="174" t="s">
        <v>358</v>
      </c>
    </row>
    <row r="83" spans="1:9" ht="15" hidden="1" customHeight="1" x14ac:dyDescent="0.35">
      <c r="A83" s="92"/>
      <c r="B83" s="279" t="s">
        <v>379</v>
      </c>
      <c r="C83" s="93" t="s">
        <v>249</v>
      </c>
      <c r="D83" s="93"/>
      <c r="E83" s="93"/>
      <c r="F83" s="93"/>
      <c r="G83" s="93"/>
      <c r="H83" s="93"/>
      <c r="I83" s="2" t="s">
        <v>358</v>
      </c>
    </row>
    <row r="84" spans="1:9" x14ac:dyDescent="0.35">
      <c r="A84" s="150"/>
      <c r="B84" s="298" t="s">
        <v>250</v>
      </c>
      <c r="C84" s="106"/>
      <c r="D84" s="106"/>
      <c r="E84" s="106"/>
      <c r="F84" s="106"/>
      <c r="G84" s="106"/>
      <c r="H84" s="106"/>
      <c r="I84" s="101"/>
    </row>
    <row r="85" spans="1:9" x14ac:dyDescent="0.35">
      <c r="A85" s="92"/>
      <c r="B85" s="279" t="s">
        <v>380</v>
      </c>
      <c r="C85" s="93" t="s">
        <v>421</v>
      </c>
      <c r="D85" s="93"/>
      <c r="E85" s="93"/>
      <c r="F85" s="93"/>
      <c r="G85" s="93"/>
      <c r="H85" s="93"/>
      <c r="I85" s="2" t="s">
        <v>221</v>
      </c>
    </row>
    <row r="86" spans="1:9" x14ac:dyDescent="0.35">
      <c r="A86" s="92"/>
      <c r="B86" s="279"/>
      <c r="C86" s="382" t="str">
        <f>IF('3. Mechanische ventilatie'!I85="ja"," ",IF('3. Mechanische ventilatie'!I85=""," ",IF('3. Mechanische ventilatie'!I85="Nvt"," ",IF('3. Mechanische ventilatie'!I85="neen",+Masterdata!B277))))</f>
        <v>Onderhoud van de mechanische installatie laten uitvoeren (opnemen in het JAP of GPP).</v>
      </c>
      <c r="D86" s="382"/>
      <c r="E86" s="382"/>
      <c r="F86" s="382"/>
      <c r="G86" s="382"/>
      <c r="H86" s="382"/>
    </row>
    <row r="87" spans="1:9" x14ac:dyDescent="0.35">
      <c r="A87" s="92"/>
      <c r="B87" s="279"/>
      <c r="C87" s="93"/>
      <c r="D87" s="93"/>
      <c r="E87" s="93"/>
      <c r="F87" s="93"/>
      <c r="G87" s="93"/>
      <c r="H87" s="93"/>
    </row>
    <row r="88" spans="1:9" x14ac:dyDescent="0.35">
      <c r="A88" s="92"/>
      <c r="B88" s="279" t="s">
        <v>381</v>
      </c>
      <c r="C88" s="93" t="s">
        <v>251</v>
      </c>
      <c r="D88" s="93"/>
      <c r="E88" s="93"/>
      <c r="F88" s="93"/>
      <c r="G88" s="93"/>
      <c r="H88" s="93"/>
      <c r="I88" s="2" t="s">
        <v>221</v>
      </c>
    </row>
    <row r="89" spans="1:9" x14ac:dyDescent="0.35">
      <c r="A89" s="92"/>
      <c r="B89" s="279"/>
      <c r="C89" s="382" t="str">
        <f>IF('3. Mechanische ventilatie'!I88="ja"," ",IF('3. Mechanische ventilatie'!I88=""," ",IF('3. Mechanische ventilatie'!I88="Nvt"," ",IF('3. Mechanische ventilatie'!I88="neen",+Masterdata!B284))))</f>
        <v>Installatie aanpassen (opnemen in het JAP of GPP).</v>
      </c>
      <c r="D89" s="382"/>
      <c r="E89" s="382"/>
      <c r="F89" s="382"/>
      <c r="G89" s="382"/>
      <c r="H89" s="382"/>
    </row>
    <row r="90" spans="1:9" x14ac:dyDescent="0.35">
      <c r="A90" s="92"/>
      <c r="B90" s="279"/>
      <c r="C90" s="93"/>
      <c r="D90" s="93"/>
      <c r="E90" s="93"/>
      <c r="F90" s="93"/>
      <c r="G90" s="93"/>
      <c r="H90" s="93"/>
    </row>
    <row r="91" spans="1:9" x14ac:dyDescent="0.35">
      <c r="A91" s="150">
        <v>12</v>
      </c>
      <c r="B91" s="278" t="s">
        <v>252</v>
      </c>
      <c r="C91" s="106"/>
      <c r="D91" s="106"/>
      <c r="E91" s="106"/>
      <c r="F91" s="106"/>
      <c r="G91" s="106"/>
      <c r="H91" s="106"/>
      <c r="I91" s="101"/>
    </row>
    <row r="92" spans="1:9" x14ac:dyDescent="0.35">
      <c r="A92" s="92"/>
      <c r="B92" s="279" t="s">
        <v>458</v>
      </c>
      <c r="C92" s="93" t="s">
        <v>382</v>
      </c>
      <c r="D92" s="93"/>
      <c r="E92" s="93"/>
      <c r="F92" s="93"/>
      <c r="G92" s="93"/>
      <c r="H92" s="93"/>
      <c r="I92" s="2" t="s">
        <v>221</v>
      </c>
    </row>
    <row r="93" spans="1:9" x14ac:dyDescent="0.35">
      <c r="A93" s="92"/>
      <c r="B93" s="279"/>
      <c r="C93" s="382" t="str">
        <f>IF('3. Mechanische ventilatie'!I92="ja"," ",IF('3. Mechanische ventilatie'!I92=""," ",IF('3. Mechanische ventilatie'!I92="Nvt"," ",IF('3. Mechanische ventilatie'!I92="neen",+Masterdata!B292))))</f>
        <v>Installatie aanpassen (opnemen in het JAP of GPP).</v>
      </c>
      <c r="D93" s="382"/>
      <c r="E93" s="382"/>
      <c r="F93" s="382"/>
      <c r="G93" s="382"/>
      <c r="H93" s="382"/>
    </row>
    <row r="94" spans="1:9" x14ac:dyDescent="0.35">
      <c r="A94" s="92"/>
      <c r="B94" s="279"/>
      <c r="C94" s="93"/>
      <c r="D94" s="93"/>
      <c r="E94" s="93"/>
      <c r="F94" s="93"/>
      <c r="G94" s="93"/>
      <c r="H94" s="93"/>
    </row>
    <row r="95" spans="1:9" x14ac:dyDescent="0.35">
      <c r="A95" s="92"/>
      <c r="B95" s="279" t="s">
        <v>459</v>
      </c>
      <c r="C95" s="93" t="s">
        <v>532</v>
      </c>
      <c r="D95" s="93"/>
      <c r="E95" s="93"/>
      <c r="F95" s="93"/>
      <c r="G95" s="93"/>
      <c r="H95" s="93"/>
      <c r="I95" s="2" t="s">
        <v>221</v>
      </c>
    </row>
    <row r="96" spans="1:9" x14ac:dyDescent="0.35">
      <c r="A96" s="92"/>
      <c r="B96" s="279"/>
      <c r="C96" s="382" t="str">
        <f>IF('3. Mechanische ventilatie'!I95="ja"," ",IF('3. Mechanische ventilatie'!I95=""," ",IF('3. Mechanische ventilatie'!I95="Nvt"," ",IF('3. Mechanische ventilatie'!I95="neen",+Masterdata!B299))))</f>
        <v>Installatie aanpassen (opnemen in het JAP of GPP).</v>
      </c>
      <c r="D96" s="382"/>
      <c r="E96" s="382"/>
      <c r="F96" s="382"/>
      <c r="G96" s="382"/>
      <c r="H96" s="382"/>
    </row>
    <row r="97" spans="1:12" x14ac:dyDescent="0.35">
      <c r="A97" s="92"/>
      <c r="B97" s="279"/>
      <c r="C97" s="93"/>
      <c r="D97" s="93"/>
      <c r="E97" s="93"/>
      <c r="F97" s="93"/>
      <c r="G97" s="93"/>
      <c r="H97" s="93"/>
    </row>
    <row r="98" spans="1:12" ht="15.5" x14ac:dyDescent="0.35">
      <c r="A98" s="150">
        <v>13</v>
      </c>
      <c r="B98" s="299" t="s">
        <v>253</v>
      </c>
      <c r="C98" s="150"/>
      <c r="D98" s="106"/>
      <c r="E98" s="106"/>
      <c r="F98" s="106"/>
      <c r="G98" s="106"/>
      <c r="H98" s="106"/>
      <c r="I98" s="101"/>
    </row>
    <row r="99" spans="1:12" ht="15" hidden="1" customHeight="1" x14ac:dyDescent="0.35">
      <c r="A99" s="92"/>
      <c r="B99" s="300" t="s">
        <v>466</v>
      </c>
      <c r="C99" s="110"/>
      <c r="D99" s="106"/>
      <c r="E99" s="93"/>
      <c r="F99" s="93"/>
      <c r="G99" s="93"/>
      <c r="H99" s="93"/>
    </row>
    <row r="100" spans="1:12" ht="15" hidden="1" customHeight="1" x14ac:dyDescent="0.35">
      <c r="A100" s="92"/>
      <c r="B100" s="279" t="s">
        <v>469</v>
      </c>
      <c r="C100" s="110"/>
      <c r="D100" s="106" t="s">
        <v>478</v>
      </c>
      <c r="E100" s="93"/>
      <c r="F100" s="93"/>
      <c r="G100" s="93"/>
      <c r="H100" s="93"/>
    </row>
    <row r="101" spans="1:12" ht="15" hidden="1" customHeight="1" x14ac:dyDescent="0.35">
      <c r="A101" s="92"/>
      <c r="C101" s="93" t="s">
        <v>470</v>
      </c>
      <c r="D101" s="264" t="s">
        <v>471</v>
      </c>
      <c r="E101" s="93"/>
      <c r="F101" s="93"/>
      <c r="G101" s="93"/>
      <c r="H101" s="93"/>
      <c r="L101" s="81"/>
    </row>
    <row r="102" spans="1:12" ht="15" hidden="1" customHeight="1" x14ac:dyDescent="0.35">
      <c r="A102" s="92"/>
      <c r="B102" s="279"/>
      <c r="C102" s="93"/>
      <c r="D102" s="93" t="s">
        <v>412</v>
      </c>
      <c r="E102" s="93"/>
      <c r="F102" s="93"/>
      <c r="G102" s="93"/>
      <c r="H102" s="93"/>
    </row>
    <row r="103" spans="1:12" ht="15" hidden="1" customHeight="1" x14ac:dyDescent="0.35">
      <c r="A103" s="92"/>
      <c r="B103" s="279"/>
      <c r="C103" s="93"/>
      <c r="D103" s="270" t="s">
        <v>256</v>
      </c>
      <c r="E103" s="170" t="s">
        <v>403</v>
      </c>
      <c r="F103" s="170"/>
      <c r="G103" s="113"/>
      <c r="H103" s="93" t="s">
        <v>402</v>
      </c>
    </row>
    <row r="104" spans="1:12" ht="15" hidden="1" customHeight="1" x14ac:dyDescent="0.35">
      <c r="A104" s="92"/>
      <c r="B104" s="279"/>
      <c r="C104" s="93"/>
      <c r="D104" s="270" t="s">
        <v>259</v>
      </c>
      <c r="E104" s="170" t="s">
        <v>403</v>
      </c>
      <c r="F104" s="170"/>
      <c r="G104" s="113"/>
      <c r="H104" s="93" t="s">
        <v>402</v>
      </c>
    </row>
    <row r="105" spans="1:12" ht="15" hidden="1" customHeight="1" x14ac:dyDescent="0.35">
      <c r="A105" s="92"/>
      <c r="B105" s="279"/>
      <c r="C105" s="93"/>
      <c r="D105" s="270" t="s">
        <v>260</v>
      </c>
      <c r="E105" s="170" t="s">
        <v>403</v>
      </c>
      <c r="F105" s="170"/>
      <c r="G105" s="113"/>
      <c r="H105" s="93" t="s">
        <v>402</v>
      </c>
    </row>
    <row r="106" spans="1:12" ht="15" hidden="1" customHeight="1" x14ac:dyDescent="0.35">
      <c r="A106" s="92"/>
      <c r="B106" s="279"/>
      <c r="C106" s="93"/>
      <c r="D106" s="270" t="s">
        <v>261</v>
      </c>
      <c r="E106" s="170" t="s">
        <v>403</v>
      </c>
      <c r="F106" s="170"/>
      <c r="G106" s="113"/>
      <c r="H106" s="93" t="s">
        <v>402</v>
      </c>
    </row>
    <row r="107" spans="1:12" ht="15" hidden="1" customHeight="1" x14ac:dyDescent="0.35">
      <c r="A107" s="92"/>
      <c r="B107" s="279"/>
      <c r="C107" s="93"/>
      <c r="D107" s="270" t="s">
        <v>262</v>
      </c>
      <c r="E107" s="170" t="s">
        <v>403</v>
      </c>
      <c r="F107" s="170"/>
      <c r="G107" s="113"/>
      <c r="H107" s="93" t="s">
        <v>402</v>
      </c>
    </row>
    <row r="108" spans="1:12" ht="15" hidden="1" customHeight="1" x14ac:dyDescent="0.35">
      <c r="A108" s="92"/>
      <c r="B108" s="279"/>
      <c r="C108" s="93"/>
      <c r="D108" s="270" t="s">
        <v>263</v>
      </c>
      <c r="E108" s="170" t="s">
        <v>403</v>
      </c>
      <c r="F108" s="170"/>
      <c r="G108" s="113"/>
      <c r="H108" s="93" t="s">
        <v>402</v>
      </c>
    </row>
    <row r="109" spans="1:12" ht="15" hidden="1" customHeight="1" x14ac:dyDescent="0.35">
      <c r="A109" s="92"/>
      <c r="B109" s="279"/>
      <c r="C109" s="93"/>
      <c r="D109" s="270" t="s">
        <v>264</v>
      </c>
      <c r="E109" s="170" t="s">
        <v>403</v>
      </c>
      <c r="F109" s="170"/>
      <c r="G109" s="113"/>
      <c r="H109" s="93" t="s">
        <v>402</v>
      </c>
    </row>
    <row r="110" spans="1:12" ht="15" hidden="1" customHeight="1" x14ac:dyDescent="0.35">
      <c r="A110" s="92"/>
      <c r="B110" s="279"/>
      <c r="C110" s="93"/>
      <c r="D110" s="270" t="s">
        <v>265</v>
      </c>
      <c r="E110" s="170" t="s">
        <v>403</v>
      </c>
      <c r="F110" s="170"/>
      <c r="G110" s="113"/>
      <c r="H110" s="93" t="s">
        <v>402</v>
      </c>
    </row>
    <row r="111" spans="1:12" ht="15" hidden="1" customHeight="1" x14ac:dyDescent="0.35">
      <c r="A111" s="92"/>
      <c r="B111" s="279"/>
      <c r="C111" s="93"/>
      <c r="D111" s="270" t="s">
        <v>266</v>
      </c>
      <c r="E111" s="170" t="s">
        <v>403</v>
      </c>
      <c r="F111" s="170"/>
      <c r="G111" s="113"/>
      <c r="H111" s="93" t="s">
        <v>402</v>
      </c>
    </row>
    <row r="112" spans="1:12" ht="15" hidden="1" customHeight="1" x14ac:dyDescent="0.35">
      <c r="A112" s="92"/>
      <c r="B112" s="279"/>
      <c r="C112" s="93"/>
      <c r="D112" s="270" t="s">
        <v>267</v>
      </c>
      <c r="E112" s="170" t="s">
        <v>403</v>
      </c>
      <c r="F112" s="170"/>
      <c r="G112" s="113"/>
      <c r="H112" s="93" t="s">
        <v>402</v>
      </c>
    </row>
    <row r="113" spans="1:17" ht="16.149999999999999" hidden="1" customHeight="1" x14ac:dyDescent="0.35">
      <c r="A113" s="92"/>
      <c r="B113" s="279"/>
      <c r="C113" s="93"/>
      <c r="D113" s="93"/>
      <c r="E113" s="170" t="s">
        <v>422</v>
      </c>
      <c r="F113" s="170"/>
      <c r="G113" s="94">
        <f>SUM(G103:G112)</f>
        <v>0</v>
      </c>
      <c r="H113" s="94" t="s">
        <v>402</v>
      </c>
      <c r="M113" s="114"/>
      <c r="O113" s="114"/>
    </row>
    <row r="114" spans="1:17" ht="16.149999999999999" hidden="1" customHeight="1" x14ac:dyDescent="0.35">
      <c r="A114" s="92"/>
      <c r="B114" s="279"/>
      <c r="C114" s="93"/>
      <c r="D114" s="93"/>
      <c r="E114" s="270"/>
      <c r="F114" s="270"/>
      <c r="G114" s="94"/>
      <c r="H114" s="94"/>
      <c r="M114" s="114"/>
      <c r="O114" s="114"/>
    </row>
    <row r="115" spans="1:17" ht="16.149999999999999" hidden="1" customHeight="1" x14ac:dyDescent="0.35">
      <c r="A115" s="92"/>
      <c r="B115" s="279"/>
      <c r="C115" s="93"/>
      <c r="D115" s="170" t="s">
        <v>423</v>
      </c>
      <c r="E115" s="170"/>
      <c r="F115" s="170"/>
      <c r="G115" s="170"/>
      <c r="H115" s="156"/>
      <c r="M115" s="114"/>
      <c r="O115" s="114"/>
    </row>
    <row r="116" spans="1:17" ht="16.149999999999999" hidden="1" customHeight="1" x14ac:dyDescent="0.35">
      <c r="A116" s="92"/>
      <c r="B116" s="279"/>
      <c r="C116" s="93"/>
      <c r="D116" s="170" t="s">
        <v>424</v>
      </c>
      <c r="E116" s="170"/>
      <c r="F116" s="170"/>
      <c r="G116" s="170"/>
      <c r="H116" s="157">
        <v>22</v>
      </c>
      <c r="J116" s="270"/>
    </row>
    <row r="117" spans="1:17" ht="16.149999999999999" hidden="1" customHeight="1" x14ac:dyDescent="0.35">
      <c r="A117" s="92"/>
      <c r="B117" s="279"/>
      <c r="C117" s="93"/>
      <c r="D117" s="264"/>
      <c r="E117" s="264"/>
      <c r="F117" s="270"/>
      <c r="G117" s="270"/>
      <c r="H117" s="158"/>
      <c r="I117" s="196">
        <f>(G113*H115)/H116</f>
        <v>0</v>
      </c>
    </row>
    <row r="118" spans="1:17" ht="16.149999999999999" hidden="1" customHeight="1" x14ac:dyDescent="0.35">
      <c r="A118" s="92"/>
      <c r="B118" s="279"/>
      <c r="C118" s="93"/>
      <c r="D118" s="264"/>
      <c r="E118" s="264"/>
      <c r="F118" s="264"/>
      <c r="G118" s="264"/>
      <c r="H118" s="158"/>
      <c r="I118" s="160">
        <f>(I117-I10)</f>
        <v>-18</v>
      </c>
      <c r="N118" s="195" t="s">
        <v>581</v>
      </c>
    </row>
    <row r="119" spans="1:17" ht="16.149999999999999" hidden="1" customHeight="1" x14ac:dyDescent="0.35">
      <c r="A119" s="92"/>
      <c r="B119" s="279"/>
      <c r="C119" s="93"/>
      <c r="D119" s="264"/>
      <c r="E119" s="264"/>
      <c r="F119" s="264"/>
      <c r="G119" s="264"/>
      <c r="H119" s="158"/>
      <c r="N119" s="195" t="s">
        <v>582</v>
      </c>
    </row>
    <row r="120" spans="1:17" ht="16.149999999999999" hidden="1" customHeight="1" x14ac:dyDescent="0.35">
      <c r="A120" s="92"/>
      <c r="B120" s="279"/>
      <c r="K120" s="114"/>
      <c r="Q120" s="189"/>
    </row>
    <row r="121" spans="1:17" ht="16.149999999999999" hidden="1" customHeight="1" x14ac:dyDescent="0.35">
      <c r="A121" s="92"/>
      <c r="B121" s="279"/>
      <c r="C121" s="93"/>
      <c r="D121" s="93"/>
      <c r="E121" s="154"/>
      <c r="F121" s="270"/>
      <c r="G121" s="93"/>
      <c r="H121" s="93"/>
      <c r="K121" s="114"/>
    </row>
    <row r="122" spans="1:17" ht="16.149999999999999" hidden="1" customHeight="1" x14ac:dyDescent="0.35">
      <c r="A122" s="92"/>
      <c r="B122" s="279"/>
      <c r="C122" s="93"/>
      <c r="D122" s="93"/>
      <c r="E122" s="270"/>
      <c r="F122" s="270"/>
      <c r="G122" s="93"/>
      <c r="H122" s="93"/>
      <c r="K122" s="114"/>
    </row>
    <row r="123" spans="1:17" ht="15" hidden="1" customHeight="1" x14ac:dyDescent="0.35">
      <c r="A123" s="90"/>
      <c r="B123" s="296"/>
      <c r="C123" s="93" t="s">
        <v>462</v>
      </c>
      <c r="D123" s="93" t="s">
        <v>268</v>
      </c>
      <c r="E123" s="81"/>
      <c r="F123" s="81"/>
      <c r="G123" s="81"/>
      <c r="H123" s="81"/>
      <c r="I123" s="2" t="s">
        <v>358</v>
      </c>
    </row>
    <row r="124" spans="1:17" ht="15" hidden="1" customHeight="1" x14ac:dyDescent="0.35">
      <c r="A124" s="99"/>
      <c r="C124" s="81"/>
      <c r="D124" s="100"/>
      <c r="E124" s="98"/>
      <c r="F124" s="98"/>
      <c r="G124" s="98"/>
      <c r="H124" s="98"/>
      <c r="I124" s="101"/>
    </row>
    <row r="125" spans="1:17" ht="15" hidden="1" customHeight="1" x14ac:dyDescent="0.35">
      <c r="A125" s="90"/>
      <c r="B125" s="278" t="s">
        <v>474</v>
      </c>
      <c r="C125" s="106" t="s">
        <v>475</v>
      </c>
      <c r="D125" t="s">
        <v>479</v>
      </c>
    </row>
    <row r="126" spans="1:17" ht="15" hidden="1" customHeight="1" x14ac:dyDescent="0.35">
      <c r="A126" s="90"/>
      <c r="B126" s="296"/>
      <c r="C126" s="93" t="s">
        <v>476</v>
      </c>
      <c r="D126" s="93" t="s">
        <v>606</v>
      </c>
      <c r="E126" s="81"/>
      <c r="F126" s="81"/>
      <c r="G126" s="81"/>
      <c r="H126" s="81"/>
      <c r="I126" s="2" t="s">
        <v>358</v>
      </c>
    </row>
    <row r="127" spans="1:17" ht="15" hidden="1" customHeight="1" x14ac:dyDescent="0.35">
      <c r="A127" s="92"/>
      <c r="B127" s="279"/>
      <c r="C127" s="107" t="s">
        <v>605</v>
      </c>
      <c r="D127" s="223" t="s">
        <v>518</v>
      </c>
      <c r="E127" s="223"/>
      <c r="F127" s="223"/>
      <c r="G127" s="223"/>
      <c r="H127" s="223"/>
      <c r="I127" s="105" t="s">
        <v>358</v>
      </c>
    </row>
    <row r="128" spans="1:17" ht="15" hidden="1" customHeight="1" x14ac:dyDescent="0.35">
      <c r="A128" s="92"/>
      <c r="B128" s="279"/>
      <c r="C128" s="93" t="s">
        <v>477</v>
      </c>
      <c r="D128" s="170" t="s">
        <v>599</v>
      </c>
      <c r="E128" s="170"/>
      <c r="F128" s="170"/>
      <c r="G128" s="170"/>
      <c r="H128" s="170"/>
      <c r="I128" s="2" t="s">
        <v>358</v>
      </c>
    </row>
    <row r="129" spans="1:15" ht="15" hidden="1" customHeight="1" x14ac:dyDescent="0.35">
      <c r="A129" s="92"/>
      <c r="B129" s="279"/>
      <c r="C129" s="93"/>
      <c r="D129" s="264" t="s">
        <v>600</v>
      </c>
      <c r="E129" s="264"/>
      <c r="F129" s="264"/>
      <c r="G129" s="264"/>
      <c r="H129" s="264"/>
      <c r="M129" s="198">
        <v>32</v>
      </c>
      <c r="N129" s="198">
        <v>0.19</v>
      </c>
      <c r="O129" s="198">
        <v>0.93</v>
      </c>
    </row>
    <row r="130" spans="1:15" ht="15" hidden="1" customHeight="1" x14ac:dyDescent="0.35">
      <c r="A130" s="92"/>
      <c r="B130" s="279"/>
      <c r="C130" s="93"/>
      <c r="D130" s="264" t="s">
        <v>601</v>
      </c>
      <c r="E130" s="264"/>
      <c r="F130" s="264"/>
      <c r="G130" s="264"/>
      <c r="H130" s="264"/>
      <c r="M130" s="198">
        <v>31</v>
      </c>
      <c r="N130" s="198">
        <v>0.19</v>
      </c>
      <c r="O130" s="198">
        <v>0.93</v>
      </c>
    </row>
    <row r="131" spans="1:15" ht="15" hidden="1" customHeight="1" x14ac:dyDescent="0.35">
      <c r="A131" s="92"/>
      <c r="B131" s="279"/>
      <c r="C131" s="93"/>
      <c r="D131" s="264"/>
      <c r="E131" s="264"/>
      <c r="F131" s="264"/>
      <c r="G131" s="264"/>
      <c r="H131" s="264"/>
      <c r="M131" s="198">
        <v>30</v>
      </c>
      <c r="N131" s="198">
        <v>0.18</v>
      </c>
      <c r="O131" s="198">
        <v>0.88</v>
      </c>
    </row>
    <row r="132" spans="1:15" ht="15" hidden="1" customHeight="1" x14ac:dyDescent="0.35">
      <c r="A132" s="92"/>
      <c r="B132" s="279"/>
      <c r="C132" s="93"/>
      <c r="D132" s="264"/>
      <c r="E132" s="264"/>
      <c r="F132" s="264"/>
      <c r="G132" s="264"/>
      <c r="H132" s="264"/>
      <c r="M132" s="198">
        <v>29</v>
      </c>
      <c r="N132" s="198">
        <v>0.18</v>
      </c>
      <c r="O132" s="198">
        <v>0.88</v>
      </c>
    </row>
    <row r="133" spans="1:15" ht="15" hidden="1" customHeight="1" x14ac:dyDescent="0.35">
      <c r="A133" s="92"/>
      <c r="B133" s="279"/>
      <c r="C133" s="93"/>
      <c r="D133" s="264"/>
      <c r="E133" s="264"/>
      <c r="F133" s="264"/>
      <c r="G133" s="264"/>
      <c r="H133" s="264"/>
      <c r="M133" s="198">
        <v>28</v>
      </c>
      <c r="N133" s="198">
        <v>0.16</v>
      </c>
      <c r="O133" s="198">
        <v>0.82</v>
      </c>
    </row>
    <row r="134" spans="1:15" ht="15" hidden="1" customHeight="1" x14ac:dyDescent="0.35">
      <c r="A134" s="92"/>
      <c r="B134" s="279"/>
      <c r="C134" s="93"/>
      <c r="D134" s="264"/>
      <c r="E134" s="264"/>
      <c r="F134" s="264"/>
      <c r="G134" s="264"/>
      <c r="H134" s="264"/>
      <c r="M134" s="198">
        <v>27</v>
      </c>
      <c r="N134" s="198">
        <v>0.16</v>
      </c>
      <c r="O134" s="198">
        <v>0.82</v>
      </c>
    </row>
    <row r="135" spans="1:15" ht="15" hidden="1" customHeight="1" x14ac:dyDescent="0.35">
      <c r="A135" s="92"/>
      <c r="B135" s="279"/>
      <c r="C135" s="93"/>
      <c r="D135" s="264"/>
      <c r="E135" s="264"/>
      <c r="F135" s="264"/>
      <c r="G135" s="264"/>
      <c r="H135" s="264"/>
      <c r="M135" s="198">
        <v>26</v>
      </c>
      <c r="N135" s="198">
        <v>0.15</v>
      </c>
      <c r="O135" s="198">
        <v>0.77</v>
      </c>
    </row>
    <row r="136" spans="1:15" ht="15" hidden="1" customHeight="1" x14ac:dyDescent="0.35">
      <c r="A136" s="92"/>
      <c r="B136" s="279"/>
      <c r="C136" s="93"/>
      <c r="D136" s="264"/>
      <c r="E136" s="264"/>
      <c r="F136" s="264"/>
      <c r="G136" s="264"/>
      <c r="H136" s="264"/>
      <c r="M136" s="198">
        <v>25</v>
      </c>
      <c r="N136" s="198">
        <v>0.15</v>
      </c>
      <c r="O136" s="198">
        <v>0.77</v>
      </c>
    </row>
    <row r="137" spans="1:15" ht="15" hidden="1" customHeight="1" x14ac:dyDescent="0.35">
      <c r="A137" s="92"/>
      <c r="B137" s="279"/>
      <c r="C137" s="93"/>
      <c r="D137" s="264"/>
      <c r="E137" s="264"/>
      <c r="F137" s="264"/>
      <c r="G137" s="264"/>
      <c r="H137" s="264"/>
      <c r="M137" s="198">
        <v>24</v>
      </c>
      <c r="N137" s="198">
        <v>0.14000000000000001</v>
      </c>
      <c r="O137" s="198">
        <v>0.71</v>
      </c>
    </row>
    <row r="138" spans="1:15" ht="15" hidden="1" customHeight="1" x14ac:dyDescent="0.35">
      <c r="A138" s="92"/>
      <c r="B138" s="279"/>
      <c r="C138" s="93"/>
      <c r="D138" s="264"/>
      <c r="E138" s="264"/>
      <c r="F138" s="264"/>
      <c r="G138" s="264"/>
      <c r="H138" s="264"/>
      <c r="M138" s="198">
        <v>23</v>
      </c>
      <c r="N138" s="198">
        <v>0.14000000000000001</v>
      </c>
      <c r="O138" s="198">
        <v>0.71</v>
      </c>
    </row>
    <row r="139" spans="1:15" ht="15" hidden="1" customHeight="1" x14ac:dyDescent="0.35">
      <c r="A139" s="92"/>
      <c r="B139" s="279"/>
      <c r="C139" s="93"/>
      <c r="D139" s="264"/>
      <c r="E139" s="264"/>
      <c r="F139" s="264"/>
      <c r="G139" s="264"/>
      <c r="H139" s="264"/>
      <c r="M139" s="198">
        <v>22</v>
      </c>
      <c r="N139" s="198">
        <v>0.13</v>
      </c>
      <c r="O139" s="198">
        <v>0.66</v>
      </c>
    </row>
    <row r="140" spans="1:15" ht="15" hidden="1" customHeight="1" x14ac:dyDescent="0.35">
      <c r="A140" s="92"/>
      <c r="B140" s="279"/>
      <c r="C140" s="93"/>
      <c r="D140" s="264"/>
      <c r="E140" s="264"/>
      <c r="F140" s="264"/>
      <c r="G140" s="264"/>
      <c r="H140" s="264"/>
      <c r="M140" s="198">
        <v>21</v>
      </c>
      <c r="N140" s="198">
        <v>0.13</v>
      </c>
      <c r="O140" s="198">
        <v>0.66</v>
      </c>
    </row>
    <row r="141" spans="1:15" ht="15" hidden="1" customHeight="1" x14ac:dyDescent="0.35">
      <c r="A141" s="92"/>
      <c r="B141" s="279"/>
      <c r="C141" s="93"/>
      <c r="D141" s="264"/>
      <c r="E141" s="264"/>
      <c r="F141" s="264"/>
      <c r="G141" s="264"/>
      <c r="H141" s="264"/>
      <c r="M141" s="198">
        <v>20</v>
      </c>
      <c r="N141" s="198">
        <v>0.12</v>
      </c>
      <c r="O141" s="198">
        <v>0.6</v>
      </c>
    </row>
    <row r="142" spans="1:15" ht="15" hidden="1" customHeight="1" x14ac:dyDescent="0.35">
      <c r="A142" s="92"/>
      <c r="B142" s="279"/>
      <c r="C142" s="93"/>
      <c r="D142" s="264"/>
      <c r="E142" s="264"/>
      <c r="F142" s="264"/>
      <c r="G142" s="264"/>
      <c r="H142" s="264"/>
      <c r="M142" s="198"/>
      <c r="N142" s="198"/>
      <c r="O142" s="198"/>
    </row>
    <row r="143" spans="1:15" ht="15" hidden="1" customHeight="1" x14ac:dyDescent="0.35">
      <c r="A143" s="92"/>
      <c r="B143" s="279"/>
      <c r="C143" s="170" t="s">
        <v>585</v>
      </c>
      <c r="D143" s="170"/>
      <c r="E143" s="200" t="e">
        <f xml:space="preserve"> (400*#REF!)/(1000*(0.24*-I118))</f>
        <v>#REF!</v>
      </c>
      <c r="F143" s="276" t="s">
        <v>596</v>
      </c>
      <c r="G143" s="276"/>
      <c r="H143" s="276"/>
      <c r="M143" s="198"/>
      <c r="N143" s="198"/>
      <c r="O143" s="198"/>
    </row>
    <row r="144" spans="1:15" ht="15" hidden="1" customHeight="1" x14ac:dyDescent="0.35">
      <c r="A144" s="92"/>
      <c r="B144" s="279"/>
      <c r="C144" s="93"/>
      <c r="D144" s="81"/>
      <c r="E144" s="81"/>
      <c r="F144" s="81"/>
      <c r="G144" s="81"/>
      <c r="H144" s="81"/>
      <c r="M144" s="198">
        <v>19</v>
      </c>
      <c r="N144" s="198">
        <v>0.11</v>
      </c>
      <c r="O144" s="198">
        <v>0.6</v>
      </c>
    </row>
    <row r="145" spans="1:15" x14ac:dyDescent="0.35">
      <c r="B145" s="300" t="s">
        <v>467</v>
      </c>
      <c r="D145" s="109"/>
      <c r="E145" s="81"/>
      <c r="F145" s="81"/>
      <c r="G145" s="81"/>
      <c r="H145" s="81"/>
      <c r="M145" s="198">
        <v>18</v>
      </c>
      <c r="N145" s="198">
        <v>0.11</v>
      </c>
      <c r="O145" s="198">
        <v>0.55000000000000004</v>
      </c>
    </row>
    <row r="146" spans="1:15" x14ac:dyDescent="0.35">
      <c r="B146" s="279" t="s">
        <v>435</v>
      </c>
      <c r="C146" t="s">
        <v>533</v>
      </c>
      <c r="D146" s="109"/>
      <c r="E146" s="81"/>
      <c r="F146" s="81"/>
      <c r="G146" s="81"/>
      <c r="H146" s="81"/>
      <c r="M146" s="198">
        <v>17</v>
      </c>
      <c r="N146" s="198">
        <v>0.1</v>
      </c>
      <c r="O146" s="198">
        <v>0.55000000000000004</v>
      </c>
    </row>
    <row r="147" spans="1:15" x14ac:dyDescent="0.35">
      <c r="B147" s="270" t="s">
        <v>534</v>
      </c>
      <c r="C147" s="170" t="s">
        <v>436</v>
      </c>
      <c r="D147" s="170"/>
      <c r="E147" s="170"/>
      <c r="F147" s="170"/>
      <c r="G147" s="170"/>
      <c r="I147" s="2" t="s">
        <v>221</v>
      </c>
      <c r="M147" s="198">
        <v>16</v>
      </c>
      <c r="N147" s="198">
        <v>0.1</v>
      </c>
      <c r="O147" s="198">
        <v>0.49</v>
      </c>
    </row>
    <row r="148" spans="1:15" x14ac:dyDescent="0.35">
      <c r="B148" s="270"/>
      <c r="C148" s="170"/>
      <c r="D148" s="170"/>
      <c r="E148" s="170"/>
      <c r="F148" s="170"/>
      <c r="G148" s="170"/>
      <c r="M148" s="198"/>
      <c r="N148" s="198"/>
      <c r="O148" s="198"/>
    </row>
    <row r="149" spans="1:15" x14ac:dyDescent="0.35">
      <c r="B149" s="270" t="s">
        <v>535</v>
      </c>
      <c r="C149" s="93" t="s">
        <v>425</v>
      </c>
      <c r="D149" s="81"/>
      <c r="E149" s="81"/>
      <c r="I149" s="2" t="s">
        <v>221</v>
      </c>
      <c r="M149" s="198">
        <v>15</v>
      </c>
      <c r="N149" s="198">
        <v>0.09</v>
      </c>
      <c r="O149" s="198">
        <v>0.49</v>
      </c>
    </row>
    <row r="150" spans="1:15" x14ac:dyDescent="0.35">
      <c r="B150" s="270"/>
      <c r="C150" s="382" t="str">
        <f>IF('3. Mechanische ventilatie'!I149="ja"," ",IF('3. Mechanische ventilatie'!I149=""," ",IF('3. Mechanische ventilatie'!I149="Nvt"," ",IF('3. Mechanische ventilatie'!I149="neen",+Masterdata!B360))))</f>
        <v>Installatie aanpassen (opnemen in het JAP of GPP).</v>
      </c>
      <c r="D150" s="382"/>
      <c r="E150" s="382"/>
      <c r="F150" s="382"/>
      <c r="G150" s="382"/>
      <c r="H150" s="382"/>
      <c r="M150" s="198"/>
      <c r="N150" s="198"/>
      <c r="O150" s="198"/>
    </row>
    <row r="151" spans="1:15" x14ac:dyDescent="0.35">
      <c r="B151" s="270"/>
      <c r="C151" s="93"/>
      <c r="D151" s="81"/>
      <c r="E151" s="81"/>
      <c r="M151" s="198"/>
      <c r="N151" s="198"/>
      <c r="O151" s="198"/>
    </row>
    <row r="152" spans="1:15" x14ac:dyDescent="0.35">
      <c r="B152" s="270" t="s">
        <v>536</v>
      </c>
      <c r="C152" s="93" t="s">
        <v>440</v>
      </c>
      <c r="D152" s="81"/>
      <c r="E152" s="81"/>
      <c r="I152" s="2" t="s">
        <v>221</v>
      </c>
      <c r="M152" s="198">
        <v>14</v>
      </c>
      <c r="N152" s="198">
        <v>0.09</v>
      </c>
      <c r="O152" s="198">
        <v>0.44</v>
      </c>
    </row>
    <row r="153" spans="1:15" x14ac:dyDescent="0.35">
      <c r="C153" s="382" t="str">
        <f>IF('3. Mechanische ventilatie'!I152="ja"," ",IF('3. Mechanische ventilatie'!I152=""," ",IF('3. Mechanische ventilatie'!I152="Nvt"," ",IF('3. Mechanische ventilatie'!I149="neen",+Masterdata!B367))))</f>
        <v>Installatie aanpassen (opnemen in het JAP of GPP).</v>
      </c>
      <c r="D153" s="382"/>
      <c r="E153" s="382"/>
      <c r="F153" s="382"/>
      <c r="G153" s="382"/>
      <c r="H153" s="382"/>
      <c r="M153" s="198"/>
      <c r="N153" s="198"/>
      <c r="O153" s="198"/>
    </row>
    <row r="154" spans="1:15" x14ac:dyDescent="0.35">
      <c r="M154" s="198">
        <v>13</v>
      </c>
      <c r="N154" s="198">
        <v>0.08</v>
      </c>
      <c r="O154" s="198">
        <v>0.44</v>
      </c>
    </row>
    <row r="155" spans="1:15" ht="15" hidden="1" customHeight="1" x14ac:dyDescent="0.35">
      <c r="M155" s="198">
        <v>12</v>
      </c>
      <c r="N155" s="198">
        <v>0.08</v>
      </c>
      <c r="O155" s="198">
        <v>0.38</v>
      </c>
    </row>
    <row r="156" spans="1:15" ht="18.5" x14ac:dyDescent="0.45">
      <c r="A156" s="250" t="s">
        <v>631</v>
      </c>
      <c r="B156" s="301"/>
      <c r="C156" s="178"/>
      <c r="D156" s="175"/>
      <c r="E156" s="176"/>
      <c r="F156" s="176"/>
      <c r="G156" s="176"/>
      <c r="H156" s="176"/>
      <c r="I156" s="177"/>
    </row>
    <row r="157" spans="1:15" ht="15" hidden="1" customHeight="1" x14ac:dyDescent="0.35"/>
    <row r="158" spans="1:15" ht="17.25" customHeight="1" x14ac:dyDescent="0.35">
      <c r="A158" s="213" t="s">
        <v>609</v>
      </c>
      <c r="B158" s="290"/>
      <c r="C158" s="214"/>
      <c r="D158" s="210"/>
      <c r="E158" s="210"/>
      <c r="F158" s="210"/>
      <c r="G158" s="210"/>
      <c r="H158" s="210"/>
      <c r="I158" s="210"/>
    </row>
    <row r="159" spans="1:15" ht="33.75" customHeight="1" x14ac:dyDescent="0.35">
      <c r="A159" s="180"/>
      <c r="B159" s="376" t="s">
        <v>637</v>
      </c>
      <c r="C159" s="376"/>
      <c r="D159" s="376"/>
      <c r="E159" s="376"/>
      <c r="F159" s="376"/>
      <c r="G159" s="376"/>
      <c r="H159" s="376"/>
      <c r="I159" s="376"/>
    </row>
    <row r="160" spans="1:15" ht="15" hidden="1" customHeight="1" x14ac:dyDescent="0.35">
      <c r="A160" s="180"/>
      <c r="B160" s="302"/>
      <c r="C160" s="209"/>
      <c r="D160" s="209"/>
      <c r="E160" s="209"/>
      <c r="F160" s="208"/>
      <c r="G160" s="80"/>
      <c r="H160" s="80"/>
      <c r="I160" s="180"/>
    </row>
    <row r="161" spans="1:10" ht="16.5" customHeight="1" x14ac:dyDescent="0.35">
      <c r="A161" s="215" t="s">
        <v>611</v>
      </c>
      <c r="B161" s="303"/>
      <c r="C161" s="111"/>
      <c r="D161" s="111"/>
      <c r="E161" s="111"/>
      <c r="F161" s="111"/>
      <c r="G161" s="111"/>
      <c r="H161" s="111"/>
      <c r="I161" s="111"/>
    </row>
    <row r="162" spans="1:10" ht="33" customHeight="1" x14ac:dyDescent="0.35">
      <c r="A162" s="215"/>
      <c r="B162" s="381" t="s">
        <v>638</v>
      </c>
      <c r="C162" s="381"/>
      <c r="D162" s="381"/>
      <c r="E162" s="381"/>
      <c r="F162" s="381"/>
      <c r="G162" s="381"/>
      <c r="H162" s="381"/>
      <c r="I162" s="381"/>
    </row>
    <row r="163" spans="1:10" ht="12" hidden="1" customHeight="1" x14ac:dyDescent="0.35">
      <c r="A163" s="207"/>
      <c r="B163" s="303"/>
      <c r="C163" s="271"/>
      <c r="D163" s="271"/>
      <c r="E163" s="271"/>
      <c r="F163" s="271"/>
      <c r="G163" s="271"/>
      <c r="H163" s="271"/>
      <c r="I163" s="271"/>
      <c r="J163" s="77"/>
    </row>
    <row r="164" spans="1:10" ht="15" hidden="1" customHeight="1" x14ac:dyDescent="0.35">
      <c r="A164" s="207"/>
      <c r="B164" s="304" t="s">
        <v>604</v>
      </c>
      <c r="C164" s="219"/>
      <c r="D164" s="219"/>
      <c r="E164" s="219"/>
      <c r="F164" s="219"/>
      <c r="G164" s="211" t="e">
        <f>E143</f>
        <v>#REF!</v>
      </c>
      <c r="H164" s="212" t="s">
        <v>583</v>
      </c>
      <c r="I164" s="180"/>
    </row>
    <row r="165" spans="1:10" ht="15" hidden="1" customHeight="1" x14ac:dyDescent="0.35">
      <c r="A165" s="207"/>
      <c r="B165" s="304"/>
      <c r="C165" s="265"/>
      <c r="D165" s="265"/>
      <c r="E165" s="265"/>
      <c r="F165" s="265"/>
      <c r="G165" s="218"/>
      <c r="H165" s="80"/>
      <c r="I165" s="180"/>
    </row>
    <row r="166" spans="1:10" ht="30" hidden="1" customHeight="1" x14ac:dyDescent="0.35">
      <c r="A166" s="207"/>
      <c r="B166" s="269" t="s">
        <v>600</v>
      </c>
      <c r="C166" s="181"/>
      <c r="D166" s="181"/>
      <c r="E166" s="181"/>
      <c r="F166" s="181"/>
      <c r="G166" s="224" t="e">
        <f>#REF!</f>
        <v>#REF!</v>
      </c>
      <c r="H166" s="115" t="s">
        <v>597</v>
      </c>
      <c r="I166" s="180"/>
    </row>
    <row r="167" spans="1:10" ht="33.75" hidden="1" customHeight="1" x14ac:dyDescent="0.35">
      <c r="A167" s="207"/>
      <c r="B167" s="269" t="s">
        <v>601</v>
      </c>
      <c r="C167" s="181"/>
      <c r="D167" s="181"/>
      <c r="E167" s="181"/>
      <c r="F167" s="181"/>
      <c r="G167" s="212" t="e">
        <f>#REF!</f>
        <v>#REF!</v>
      </c>
      <c r="H167" s="115" t="s">
        <v>597</v>
      </c>
      <c r="I167" s="180"/>
    </row>
    <row r="168" spans="1:10" ht="12.75" customHeight="1" x14ac:dyDescent="0.35">
      <c r="A168" s="207"/>
      <c r="B168" s="269"/>
      <c r="C168" s="268"/>
      <c r="D168" s="268"/>
      <c r="E168" s="268"/>
      <c r="F168" s="268"/>
      <c r="G168" s="80"/>
      <c r="H168" s="80"/>
      <c r="I168" s="180"/>
    </row>
    <row r="169" spans="1:10" x14ac:dyDescent="0.35">
      <c r="A169" t="s">
        <v>538</v>
      </c>
    </row>
    <row r="172" spans="1:10" x14ac:dyDescent="0.35">
      <c r="F172" s="267"/>
    </row>
  </sheetData>
  <mergeCells count="40">
    <mergeCell ref="C89:H89"/>
    <mergeCell ref="C86:H86"/>
    <mergeCell ref="B12:H12"/>
    <mergeCell ref="B159:I159"/>
    <mergeCell ref="C25:H25"/>
    <mergeCell ref="C22:H22"/>
    <mergeCell ref="B18:H18"/>
    <mergeCell ref="B15:H15"/>
    <mergeCell ref="B61:H61"/>
    <mergeCell ref="B74:H74"/>
    <mergeCell ref="B71:H71"/>
    <mergeCell ref="B68:H68"/>
    <mergeCell ref="C65:H65"/>
    <mergeCell ref="F62:G62"/>
    <mergeCell ref="B162:I162"/>
    <mergeCell ref="C153:H153"/>
    <mergeCell ref="C150:H150"/>
    <mergeCell ref="C96:H96"/>
    <mergeCell ref="C39:H39"/>
    <mergeCell ref="C57:H57"/>
    <mergeCell ref="C42:H42"/>
    <mergeCell ref="C45:H45"/>
    <mergeCell ref="C48:H48"/>
    <mergeCell ref="C51:H51"/>
    <mergeCell ref="C54:H54"/>
    <mergeCell ref="C56:H56"/>
    <mergeCell ref="C50:H50"/>
    <mergeCell ref="C44:H44"/>
    <mergeCell ref="C64:H64"/>
    <mergeCell ref="C93:H93"/>
    <mergeCell ref="B11:H11"/>
    <mergeCell ref="C27:H27"/>
    <mergeCell ref="E35:H35"/>
    <mergeCell ref="E33:H33"/>
    <mergeCell ref="E32:H32"/>
    <mergeCell ref="E31:H31"/>
    <mergeCell ref="E30:H30"/>
    <mergeCell ref="E29:H29"/>
    <mergeCell ref="E28:H28"/>
    <mergeCell ref="E34:H34"/>
  </mergeCells>
  <conditionalFormatting sqref="I12:I13">
    <cfRule type="containsText" dxfId="660" priority="143" operator="containsText" text="Neen">
      <formula>NOT(ISERROR(SEARCH("Neen",I12)))</formula>
    </cfRule>
    <cfRule type="containsText" dxfId="659" priority="144" operator="containsText" text="Ja">
      <formula>NOT(ISERROR(SEARCH("Ja",I12)))</formula>
    </cfRule>
    <cfRule type="colorScale" priority="145">
      <colorScale>
        <cfvo type="min"/>
        <cfvo type="max"/>
        <color rgb="FF92D050"/>
        <color rgb="FFFFEF9C"/>
      </colorScale>
    </cfRule>
  </conditionalFormatting>
  <conditionalFormatting sqref="I22:I23">
    <cfRule type="cellIs" dxfId="658" priority="140" operator="equal">
      <formula>"Nvt"</formula>
    </cfRule>
    <cfRule type="cellIs" dxfId="657" priority="141" operator="equal">
      <formula>"neen"</formula>
    </cfRule>
    <cfRule type="cellIs" dxfId="656" priority="142" operator="equal">
      <formula>"ja"</formula>
    </cfRule>
  </conditionalFormatting>
  <conditionalFormatting sqref="I25:I26 I61 I148 I28 I63">
    <cfRule type="cellIs" dxfId="655" priority="137" operator="equal">
      <formula>"Nvt"</formula>
    </cfRule>
    <cfRule type="cellIs" dxfId="654" priority="138" operator="equal">
      <formula>"Neen"</formula>
    </cfRule>
    <cfRule type="cellIs" dxfId="653" priority="139" operator="equal">
      <formula>"ja"</formula>
    </cfRule>
  </conditionalFormatting>
  <conditionalFormatting sqref="I38:I40">
    <cfRule type="cellIs" dxfId="652" priority="134" operator="equal">
      <formula>"Nvt"</formula>
    </cfRule>
    <cfRule type="cellIs" dxfId="651" priority="135" operator="equal">
      <formula>"Neen"</formula>
    </cfRule>
    <cfRule type="cellIs" dxfId="650" priority="136" operator="equal">
      <formula>"ja"</formula>
    </cfRule>
  </conditionalFormatting>
  <conditionalFormatting sqref="I41:I43">
    <cfRule type="cellIs" dxfId="649" priority="131" operator="equal">
      <formula>"Nvt"</formula>
    </cfRule>
    <cfRule type="cellIs" dxfId="648" priority="132" operator="equal">
      <formula>"Neen"</formula>
    </cfRule>
    <cfRule type="cellIs" dxfId="647" priority="133" operator="equal">
      <formula>"ja"</formula>
    </cfRule>
  </conditionalFormatting>
  <conditionalFormatting sqref="I44:I46">
    <cfRule type="cellIs" dxfId="646" priority="128" operator="equal">
      <formula>"Nvt"</formula>
    </cfRule>
    <cfRule type="cellIs" dxfId="645" priority="129" operator="equal">
      <formula>"Neen"</formula>
    </cfRule>
    <cfRule type="cellIs" dxfId="644" priority="130" operator="equal">
      <formula>"ja"</formula>
    </cfRule>
  </conditionalFormatting>
  <conditionalFormatting sqref="I47:I49">
    <cfRule type="cellIs" dxfId="643" priority="125" operator="equal">
      <formula>"Nvt"</formula>
    </cfRule>
    <cfRule type="cellIs" dxfId="642" priority="126" operator="equal">
      <formula>"Neen"</formula>
    </cfRule>
    <cfRule type="cellIs" dxfId="641" priority="127" operator="equal">
      <formula>"ja"</formula>
    </cfRule>
  </conditionalFormatting>
  <conditionalFormatting sqref="I53:I55">
    <cfRule type="containsText" dxfId="640" priority="120" operator="containsText" text="Ja">
      <formula>NOT(ISERROR(SEARCH("Ja",I53)))</formula>
    </cfRule>
    <cfRule type="containsText" dxfId="639" priority="121" operator="containsText" text="Neen">
      <formula>NOT(ISERROR(SEARCH("Neen",I53)))</formula>
    </cfRule>
    <cfRule type="containsText" dxfId="638" priority="122" operator="containsText" text="Nvt">
      <formula>NOT(ISERROR(SEARCH("Nvt",I53)))</formula>
    </cfRule>
    <cfRule type="containsText" dxfId="637" priority="123" operator="containsText" text="Nvt">
      <formula>NOT(ISERROR(SEARCH("Nvt",I53)))</formula>
    </cfRule>
    <cfRule type="containsText" dxfId="636" priority="124" operator="containsText" text="Neen">
      <formula>NOT(ISERROR(SEARCH("Neen",I53)))</formula>
    </cfRule>
  </conditionalFormatting>
  <conditionalFormatting sqref="I56:I57">
    <cfRule type="containsText" dxfId="635" priority="115" operator="containsText" text="Ja">
      <formula>NOT(ISERROR(SEARCH("Ja",I56)))</formula>
    </cfRule>
    <cfRule type="containsText" dxfId="634" priority="116" operator="containsText" text="Neen">
      <formula>NOT(ISERROR(SEARCH("Neen",I56)))</formula>
    </cfRule>
    <cfRule type="containsText" dxfId="633" priority="117" operator="containsText" text="Nvt">
      <formula>NOT(ISERROR(SEARCH("Nvt",I56)))</formula>
    </cfRule>
    <cfRule type="containsText" dxfId="632" priority="118" operator="containsText" text="Nvt">
      <formula>NOT(ISERROR(SEARCH("Nvt",I56)))</formula>
    </cfRule>
    <cfRule type="containsText" dxfId="631" priority="119" operator="containsText" text="Neen">
      <formula>NOT(ISERROR(SEARCH("Neen",I56)))</formula>
    </cfRule>
  </conditionalFormatting>
  <conditionalFormatting sqref="I50:I52">
    <cfRule type="containsText" dxfId="630" priority="112" operator="containsText" text="NOK">
      <formula>NOT(ISERROR(SEARCH("NOK",I50)))</formula>
    </cfRule>
    <cfRule type="containsText" dxfId="629" priority="113" operator="containsText" text="OK">
      <formula>NOT(ISERROR(SEARCH("OK",I50)))</formula>
    </cfRule>
    <cfRule type="containsText" dxfId="628" priority="114" operator="containsText" text="Nvt">
      <formula>NOT(ISERROR(SEARCH("Nvt",I50)))</formula>
    </cfRule>
  </conditionalFormatting>
  <conditionalFormatting sqref="I68:I69">
    <cfRule type="cellIs" dxfId="627" priority="109" operator="equal">
      <formula>"Nvt"</formula>
    </cfRule>
    <cfRule type="cellIs" dxfId="626" priority="110" operator="equal">
      <formula>"Neen"</formula>
    </cfRule>
    <cfRule type="cellIs" dxfId="625" priority="111" operator="equal">
      <formula>"ja"</formula>
    </cfRule>
  </conditionalFormatting>
  <conditionalFormatting sqref="I71:I72">
    <cfRule type="cellIs" dxfId="624" priority="106" operator="equal">
      <formula>"Nvt"</formula>
    </cfRule>
    <cfRule type="cellIs" dxfId="623" priority="107" operator="equal">
      <formula>"Neen"</formula>
    </cfRule>
    <cfRule type="cellIs" dxfId="622" priority="108" operator="equal">
      <formula>"ja"</formula>
    </cfRule>
  </conditionalFormatting>
  <conditionalFormatting sqref="I78">
    <cfRule type="cellIs" dxfId="621" priority="103" operator="equal">
      <formula>"Nvt"</formula>
    </cfRule>
    <cfRule type="cellIs" dxfId="620" priority="104" operator="equal">
      <formula>"Neen"</formula>
    </cfRule>
    <cfRule type="cellIs" dxfId="619" priority="105" operator="equal">
      <formula>"ja"</formula>
    </cfRule>
  </conditionalFormatting>
  <conditionalFormatting sqref="I79">
    <cfRule type="cellIs" dxfId="618" priority="100" operator="equal">
      <formula>"Nvt"</formula>
    </cfRule>
    <cfRule type="cellIs" dxfId="617" priority="101" operator="equal">
      <formula>"Neen"</formula>
    </cfRule>
    <cfRule type="cellIs" dxfId="616" priority="102" operator="equal">
      <formula>"ja"</formula>
    </cfRule>
  </conditionalFormatting>
  <conditionalFormatting sqref="I80">
    <cfRule type="cellIs" dxfId="615" priority="97" operator="equal">
      <formula>"Nvt"</formula>
    </cfRule>
    <cfRule type="cellIs" dxfId="614" priority="98" operator="equal">
      <formula>"Neen"</formula>
    </cfRule>
    <cfRule type="cellIs" dxfId="613" priority="99" operator="equal">
      <formula>"ja"</formula>
    </cfRule>
  </conditionalFormatting>
  <conditionalFormatting sqref="I81">
    <cfRule type="cellIs" dxfId="612" priority="94" operator="equal">
      <formula>"Nvt"</formula>
    </cfRule>
    <cfRule type="cellIs" dxfId="611" priority="95" operator="equal">
      <formula>"Neen"</formula>
    </cfRule>
    <cfRule type="cellIs" dxfId="610" priority="96" operator="equal">
      <formula>"ja"</formula>
    </cfRule>
  </conditionalFormatting>
  <conditionalFormatting sqref="I82">
    <cfRule type="cellIs" dxfId="609" priority="91" operator="equal">
      <formula>"Nvt"</formula>
    </cfRule>
    <cfRule type="cellIs" dxfId="608" priority="92" operator="equal">
      <formula>"Neen"</formula>
    </cfRule>
    <cfRule type="cellIs" dxfId="607" priority="93" operator="equal">
      <formula>"ja"</formula>
    </cfRule>
  </conditionalFormatting>
  <conditionalFormatting sqref="I93:I94">
    <cfRule type="cellIs" dxfId="606" priority="88" operator="equal">
      <formula>"Nvt"</formula>
    </cfRule>
    <cfRule type="cellIs" dxfId="605" priority="89" operator="equal">
      <formula>"Neen"</formula>
    </cfRule>
    <cfRule type="cellIs" dxfId="604" priority="90" operator="equal">
      <formula>"ja"</formula>
    </cfRule>
  </conditionalFormatting>
  <conditionalFormatting sqref="I96:I97">
    <cfRule type="cellIs" dxfId="603" priority="85" operator="equal">
      <formula>"Nvt"</formula>
    </cfRule>
    <cfRule type="cellIs" dxfId="602" priority="86" operator="equal">
      <formula>"Neen"</formula>
    </cfRule>
    <cfRule type="cellIs" dxfId="601" priority="87" operator="equal">
      <formula>"ja"</formula>
    </cfRule>
  </conditionalFormatting>
  <conditionalFormatting sqref="I83">
    <cfRule type="containsText" dxfId="600" priority="40" operator="containsText" text="Nvt">
      <formula>NOT(ISERROR(SEARCH("Nvt",I83)))</formula>
    </cfRule>
    <cfRule type="containsText" dxfId="599" priority="82" operator="containsText" text="Vuil">
      <formula>NOT(ISERROR(SEARCH("Vuil",I83)))</formula>
    </cfRule>
    <cfRule type="containsText" dxfId="598" priority="83" operator="containsText" text="Matig schoon">
      <formula>NOT(ISERROR(SEARCH("Matig schoon",I83)))</formula>
    </cfRule>
    <cfRule type="containsText" dxfId="597" priority="84" operator="containsText" text="Schoon">
      <formula>NOT(ISERROR(SEARCH("Schoon",I83)))</formula>
    </cfRule>
  </conditionalFormatting>
  <conditionalFormatting sqref="I89:I91">
    <cfRule type="cellIs" dxfId="596" priority="79" operator="equal">
      <formula>"Nvt"</formula>
    </cfRule>
    <cfRule type="cellIs" dxfId="595" priority="80" operator="equal">
      <formula>"Neen"</formula>
    </cfRule>
    <cfRule type="cellIs" dxfId="594" priority="81" operator="equal">
      <formula>"ja"</formula>
    </cfRule>
  </conditionalFormatting>
  <conditionalFormatting sqref="I126">
    <cfRule type="cellIs" dxfId="593" priority="76" operator="equal">
      <formula>"Nvt"</formula>
    </cfRule>
    <cfRule type="cellIs" dxfId="592" priority="77" operator="equal">
      <formula>"Neen"</formula>
    </cfRule>
    <cfRule type="cellIs" dxfId="591" priority="78" operator="equal">
      <formula>"ja"</formula>
    </cfRule>
  </conditionalFormatting>
  <conditionalFormatting sqref="I127">
    <cfRule type="cellIs" dxfId="590" priority="73" operator="equal">
      <formula>"Nvt"</formula>
    </cfRule>
    <cfRule type="cellIs" dxfId="589" priority="74" operator="equal">
      <formula>"Neen"</formula>
    </cfRule>
    <cfRule type="cellIs" dxfId="588" priority="75" operator="equal">
      <formula>"ja"</formula>
    </cfRule>
  </conditionalFormatting>
  <conditionalFormatting sqref="I123">
    <cfRule type="cellIs" dxfId="587" priority="70" operator="equal">
      <formula>"Nvt"</formula>
    </cfRule>
    <cfRule type="cellIs" dxfId="586" priority="71" operator="equal">
      <formula>"Neen"</formula>
    </cfRule>
    <cfRule type="cellIs" dxfId="585" priority="72" operator="equal">
      <formula>"ja"</formula>
    </cfRule>
  </conditionalFormatting>
  <conditionalFormatting sqref="I128:I131">
    <cfRule type="cellIs" dxfId="584" priority="64" operator="equal">
      <formula>"Nvt"</formula>
    </cfRule>
    <cfRule type="cellIs" dxfId="583" priority="65" operator="equal">
      <formula>"Neen"</formula>
    </cfRule>
    <cfRule type="cellIs" dxfId="582" priority="66" operator="equal">
      <formula>"ja"</formula>
    </cfRule>
  </conditionalFormatting>
  <conditionalFormatting sqref="I150:I151 I153">
    <cfRule type="cellIs" dxfId="581" priority="61" operator="equal">
      <formula>"Nvt"</formula>
    </cfRule>
    <cfRule type="cellIs" dxfId="580" priority="62" operator="equal">
      <formula>"Neen"</formula>
    </cfRule>
    <cfRule type="cellIs" dxfId="579" priority="63" operator="equal">
      <formula>"ja"</formula>
    </cfRule>
  </conditionalFormatting>
  <conditionalFormatting sqref="I146">
    <cfRule type="cellIs" dxfId="578" priority="58" operator="equal">
      <formula>"Nvt"</formula>
    </cfRule>
    <cfRule type="cellIs" dxfId="577" priority="59" operator="equal">
      <formula>"Neen"</formula>
    </cfRule>
    <cfRule type="cellIs" dxfId="576" priority="60" operator="equal">
      <formula>"ja"</formula>
    </cfRule>
  </conditionalFormatting>
  <conditionalFormatting sqref="I86:I87">
    <cfRule type="cellIs" dxfId="575" priority="55" operator="equal">
      <formula>"Nvt"</formula>
    </cfRule>
    <cfRule type="cellIs" dxfId="574" priority="56" operator="equal">
      <formula>"Neen"</formula>
    </cfRule>
    <cfRule type="cellIs" dxfId="573" priority="57" operator="equal">
      <formula>"ja"</formula>
    </cfRule>
  </conditionalFormatting>
  <conditionalFormatting sqref="I18:I19">
    <cfRule type="cellIs" dxfId="572" priority="50" operator="equal">
      <formula>"Nvt"</formula>
    </cfRule>
    <cfRule type="cellIs" dxfId="571" priority="51" operator="equal">
      <formula>"neen"</formula>
    </cfRule>
    <cfRule type="cellIs" dxfId="570" priority="52" operator="equal">
      <formula>"ja"</formula>
    </cfRule>
  </conditionalFormatting>
  <conditionalFormatting sqref="D63">
    <cfRule type="containsText" dxfId="569" priority="43" operator="containsText" text="II. 400 - 600: Matig">
      <formula>NOT(ISERROR(SEARCH("II. 400 - 600: Matig",D63)))</formula>
    </cfRule>
    <cfRule type="containsText" dxfId="568" priority="44" operator="containsText" text="IV. &gt; 1000: Slecht">
      <formula>NOT(ISERROR(SEARCH("IV. &gt; 1000: Slecht",D63)))</formula>
    </cfRule>
    <cfRule type="containsText" dxfId="567" priority="45" operator="containsText" text="III. 600 - 1000: Onvoldoende">
      <formula>NOT(ISERROR(SEARCH("III. 600 - 1000: Onvoldoende",D63)))</formula>
    </cfRule>
    <cfRule type="containsText" dxfId="566" priority="46" operator="containsText" text="I. 250 - 400: Goed">
      <formula>NOT(ISERROR(SEARCH("I. 250 - 400: Goed",D63)))</formula>
    </cfRule>
    <cfRule type="containsText" dxfId="565" priority="47" operator="containsText" text="O. &lt; 250: Zeer goed">
      <formula>NOT(ISERROR(SEARCH("O. &lt; 250: Zeer goed",D63)))</formula>
    </cfRule>
  </conditionalFormatting>
  <conditionalFormatting sqref="I118">
    <cfRule type="cellIs" dxfId="564" priority="41" operator="greaterThan">
      <formula>0</formula>
    </cfRule>
    <cfRule type="cellIs" dxfId="563" priority="42" operator="lessThanOrEqual">
      <formula>0</formula>
    </cfRule>
  </conditionalFormatting>
  <conditionalFormatting sqref="I150:I151">
    <cfRule type="cellIs" dxfId="562" priority="37" operator="equal">
      <formula>"Nvt"</formula>
    </cfRule>
    <cfRule type="cellIs" dxfId="561" priority="38" operator="equal">
      <formula>"Neen"</formula>
    </cfRule>
    <cfRule type="cellIs" dxfId="560" priority="39" operator="equal">
      <formula>"ja"</formula>
    </cfRule>
  </conditionalFormatting>
  <conditionalFormatting sqref="I65:I66">
    <cfRule type="cellIs" dxfId="559" priority="31" operator="equal">
      <formula>"Nvt"</formula>
    </cfRule>
    <cfRule type="cellIs" dxfId="558" priority="32" operator="equal">
      <formula>"Neen"</formula>
    </cfRule>
    <cfRule type="cellIs" dxfId="557" priority="33" operator="equal">
      <formula>"ja"</formula>
    </cfRule>
  </conditionalFormatting>
  <conditionalFormatting sqref="I15:I16">
    <cfRule type="cellIs" dxfId="556" priority="25" operator="equal">
      <formula>"Nvt"</formula>
    </cfRule>
    <cfRule type="cellIs" dxfId="555" priority="26" operator="equal">
      <formula>"neen"</formula>
    </cfRule>
    <cfRule type="cellIs" dxfId="554" priority="27" operator="equal">
      <formula>"ja"</formula>
    </cfRule>
  </conditionalFormatting>
  <conditionalFormatting sqref="I73:I75">
    <cfRule type="cellIs" dxfId="553" priority="22" operator="equal">
      <formula>"Nvt"</formula>
    </cfRule>
    <cfRule type="cellIs" dxfId="552" priority="23" operator="equal">
      <formula>"Neen"</formula>
    </cfRule>
    <cfRule type="cellIs" dxfId="551" priority="24" operator="equal">
      <formula>"ja"</formula>
    </cfRule>
  </conditionalFormatting>
  <conditionalFormatting sqref="I85 I88 I92 I95 I147 I149 I152">
    <cfRule type="cellIs" dxfId="550" priority="19" operator="equal">
      <formula>"Nvt"</formula>
    </cfRule>
    <cfRule type="cellIs" dxfId="549" priority="20" operator="equal">
      <formula>"Neen"</formula>
    </cfRule>
    <cfRule type="cellIs" dxfId="548" priority="21" operator="equal">
      <formula>"ja"</formula>
    </cfRule>
  </conditionalFormatting>
  <conditionalFormatting sqref="I60 I64 I67 I70">
    <cfRule type="cellIs" dxfId="547" priority="16" operator="equal">
      <formula>"Nvt"</formula>
    </cfRule>
    <cfRule type="cellIs" dxfId="546" priority="17" operator="equal">
      <formula>"Neen"</formula>
    </cfRule>
    <cfRule type="cellIs" dxfId="545" priority="18" operator="equal">
      <formula>"ja"</formula>
    </cfRule>
  </conditionalFormatting>
  <conditionalFormatting sqref="I27">
    <cfRule type="cellIs" dxfId="544" priority="13" operator="equal">
      <formula>"Nvt"</formula>
    </cfRule>
    <cfRule type="cellIs" dxfId="543" priority="14" operator="equal">
      <formula>"Neen"</formula>
    </cfRule>
    <cfRule type="cellIs" dxfId="542" priority="15" operator="equal">
      <formula>"ja"</formula>
    </cfRule>
  </conditionalFormatting>
  <conditionalFormatting sqref="I11 I14 I17 I21 I24">
    <cfRule type="cellIs" dxfId="541" priority="10" operator="equal">
      <formula>"Nvt"</formula>
    </cfRule>
    <cfRule type="cellIs" dxfId="540" priority="11" operator="equal">
      <formula>"Neen"</formula>
    </cfRule>
    <cfRule type="cellIs" dxfId="539" priority="12" operator="equal">
      <formula>"ja"</formula>
    </cfRule>
  </conditionalFormatting>
  <dataValidations count="1">
    <dataValidation type="list" allowBlank="1" showInputMessage="1" showErrorMessage="1" sqref="I96:I97 I93:I94 I153 I150:I151 I146 I148 I18:I19 I15:I16 I65:I66 I61 I28 I25:I26 I22:I23 I78:I82 I126:I131 I123 I71:I75 I68:I69 I89:I90 I86:I87" xr:uid="{00000000-0002-0000-0900-000000000000}">
      <formula1>$A$97:$A$100</formula1>
    </dataValidation>
  </dataValidations>
  <pageMargins left="0.70866141732283472" right="0.70866141732283472" top="0.74803149606299213" bottom="0.74803149606299213" header="0.31496062992125984" footer="0.31496062992125984"/>
  <pageSetup paperSize="9" scale="82" orientation="portrait" horizontalDpi="1200" verticalDpi="1200" r:id="rId1"/>
  <rowBreaks count="2" manualBreakCount="2">
    <brk id="36" max="8" man="1"/>
    <brk id="75" max="8" man="1"/>
  </rowBreaks>
  <legacy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B3ED530C-8F4D-41B7-B62E-5DDDF0304E44}">
            <xm:f>NOT(ISERROR(SEARCH(Masterdata!$B$189,F62)))</xm:f>
            <xm:f>Masterdata!$B$189</xm:f>
            <x14:dxf>
              <fill>
                <patternFill>
                  <bgColor rgb="FFFF0000"/>
                </patternFill>
              </fill>
            </x14:dxf>
          </x14:cfRule>
          <x14:cfRule type="containsText" priority="2" operator="containsText" id="{EEC97122-D23F-4F30-BC93-4C4D88FB5506}">
            <xm:f>NOT(ISERROR(SEARCH(Masterdata!$B$188,F62)))</xm:f>
            <xm:f>Masterdata!$B$188</xm:f>
            <x14:dxf>
              <fill>
                <patternFill>
                  <bgColor rgb="FFFFC000"/>
                </patternFill>
              </fill>
            </x14:dxf>
          </x14:cfRule>
          <x14:cfRule type="containsText" priority="3" operator="containsText" id="{3437A199-48DD-419D-80F7-54F5767514EE}">
            <xm:f>NOT(ISERROR(SEARCH(Masterdata!$B$187,F62)))</xm:f>
            <xm:f>Masterdata!$B$187</xm:f>
            <x14:dxf>
              <fill>
                <patternFill>
                  <bgColor rgb="FF92D050"/>
                </patternFill>
              </fill>
            </x14:dxf>
          </x14:cfRule>
          <x14:cfRule type="containsText" priority="4" operator="containsText" id="{56E99910-22EC-4B48-A3DA-F6BF8AFFAA09}">
            <xm:f>NOT(ISERROR(SEARCH(Masterdata!$B$186,F62)))</xm:f>
            <xm:f>Masterdata!$B$186</xm:f>
            <x14:dxf>
              <fill>
                <patternFill>
                  <bgColor rgb="FF92D050"/>
                </patternFill>
              </fill>
            </x14:dxf>
          </x14:cfRule>
          <xm:sqref>H62:I62 F62</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900-000001000000}">
          <x14:formula1>
            <xm:f>Masterdata!$R$329:$R$486</xm:f>
          </x14:formula1>
          <xm:sqref>H115</xm:sqref>
        </x14:dataValidation>
        <x14:dataValidation type="list" allowBlank="1" showInputMessage="1" showErrorMessage="1" xr:uid="{00000000-0002-0000-0900-000002000000}">
          <x14:formula1>
            <xm:f>Masterdata!$L$325:$L$374</xm:f>
          </x14:formula1>
          <xm:sqref>G103:G112</xm:sqref>
        </x14:dataValidation>
        <x14:dataValidation type="list" allowBlank="1" showInputMessage="1" showErrorMessage="1" xr:uid="{00000000-0002-0000-0900-000003000000}">
          <x14:formula1>
            <xm:f>Masterdata!$A$265:$A$268</xm:f>
          </x14:formula1>
          <xm:sqref>I83</xm:sqref>
        </x14:dataValidation>
        <x14:dataValidation type="list" allowBlank="1" showInputMessage="1" showErrorMessage="1" xr:uid="{00000000-0002-0000-0900-000004000000}">
          <x14:formula1>
            <xm:f>Masterdata!$A$158:$A$161</xm:f>
          </x14:formula1>
          <xm:sqref>I50:I52</xm:sqref>
        </x14:dataValidation>
        <x14:dataValidation type="list" allowBlank="1" showInputMessage="1" showErrorMessage="1" xr:uid="{00000000-0002-0000-0900-000005000000}">
          <x14:formula1>
            <xm:f>Masterdata!$A$165:$A$168</xm:f>
          </x14:formula1>
          <xm:sqref>I53:I57</xm:sqref>
        </x14:dataValidation>
        <x14:dataValidation type="list" allowBlank="1" showInputMessage="1" showErrorMessage="1" xr:uid="{00000000-0002-0000-0900-000006000000}">
          <x14:formula1>
            <xm:f>Masterdata!$A$100:$A$103</xm:f>
          </x14:formula1>
          <xm:sqref>I38:I49 I152 I149 I147 I95 I92 I88 I85 I70 I67 I64 I60 I27 I24 I21 I17 I14 I11</xm:sqref>
        </x14:dataValidation>
        <x14:dataValidation type="list" allowBlank="1" showInputMessage="1" showErrorMessage="1" xr:uid="{00000000-0002-0000-0900-000007000000}">
          <x14:formula1>
            <xm:f>Masterdata!$A$80:$A$82</xm:f>
          </x14:formula1>
          <xm:sqref>I12:I13</xm:sqref>
        </x14:dataValidation>
        <x14:dataValidation type="list" allowBlank="1" showInputMessage="1" showErrorMessage="1" xr:uid="{00000000-0002-0000-0900-000008000000}">
          <x14:formula1>
            <xm:f>Masterdata!$P$329:$P$333</xm:f>
          </x14:formula1>
          <xm:sqref>H116</xm:sqref>
        </x14:dataValidation>
        <x14:dataValidation type="list" allowBlank="1" showInputMessage="1" showErrorMessage="1" xr:uid="{00000000-0002-0000-0900-000009000000}">
          <x14:formula1>
            <xm:f>Masterdata!$B$185:$B$190</xm:f>
          </x14:formula1>
          <xm:sqref>D63</xm:sqref>
        </x14:dataValidation>
        <x14:dataValidation type="list" allowBlank="1" showInputMessage="1" showErrorMessage="1" xr:uid="{00000000-0002-0000-0900-00000A000000}">
          <x14:formula1>
            <xm:f>Masterdata!$N$5:$N$320</xm:f>
          </x14:formula1>
          <xm:sqref>C8 D5:D7</xm:sqref>
        </x14:dataValidation>
        <x14:dataValidation type="list" allowBlank="1" showInputMessage="1" showErrorMessage="1" xr:uid="{00000000-0002-0000-0900-00000B000000}">
          <x14:formula1>
            <xm:f>Masterdata!$C$5:$C$79</xm:f>
          </x14:formula1>
          <xm:sqref>I10</xm:sqref>
        </x14:dataValidation>
        <x14:dataValidation type="list" allowBlank="1" showInputMessage="1" showErrorMessage="1" xr:uid="{00000000-0002-0000-0900-00000C000000}">
          <x14:formula1>
            <xm:f>Masterdata!$B$186:$B$189</xm:f>
          </x14:formula1>
          <xm:sqref>H62:I62 F62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W225"/>
  <sheetViews>
    <sheetView view="pageBreakPreview" topLeftCell="A145" zoomScaleNormal="100" zoomScaleSheetLayoutView="100" workbookViewId="0">
      <selection activeCell="F205" sqref="F205"/>
    </sheetView>
  </sheetViews>
  <sheetFormatPr defaultRowHeight="14.5" x14ac:dyDescent="0.35"/>
  <cols>
    <col min="1" max="1" width="13.26953125" customWidth="1"/>
    <col min="2" max="2" width="10.7265625" bestFit="1" customWidth="1"/>
    <col min="6" max="6" width="21.453125" customWidth="1"/>
    <col min="7" max="7" width="8.7265625" customWidth="1"/>
    <col min="8" max="8" width="10.26953125" customWidth="1"/>
    <col min="9" max="9" width="13.26953125" customWidth="1"/>
    <col min="10" max="10" width="11.1796875" customWidth="1"/>
    <col min="13" max="13" width="9.453125" bestFit="1" customWidth="1"/>
  </cols>
  <sheetData>
    <row r="1" spans="1:17" ht="18.5" x14ac:dyDescent="0.45">
      <c r="A1" s="122" t="s">
        <v>270</v>
      </c>
      <c r="B1" s="123"/>
      <c r="C1" s="124"/>
      <c r="D1" s="124"/>
      <c r="E1" s="124"/>
      <c r="F1" s="124"/>
      <c r="G1" s="124"/>
      <c r="H1" s="124"/>
      <c r="I1" s="124"/>
      <c r="J1" s="124"/>
      <c r="K1" s="124"/>
      <c r="L1" s="123"/>
    </row>
    <row r="2" spans="1:17" x14ac:dyDescent="0.35">
      <c r="B2" s="2"/>
      <c r="L2" s="2"/>
    </row>
    <row r="3" spans="1:17" x14ac:dyDescent="0.35">
      <c r="A3" s="1" t="s">
        <v>0</v>
      </c>
      <c r="B3" s="2"/>
      <c r="C3" s="402">
        <f>Voorblad!A42</f>
        <v>0</v>
      </c>
      <c r="D3" s="403"/>
      <c r="E3" s="403"/>
      <c r="F3" s="403"/>
      <c r="G3" s="403"/>
      <c r="H3" s="407"/>
      <c r="I3" s="407"/>
      <c r="J3" s="403"/>
      <c r="K3" s="403"/>
      <c r="L3" s="404"/>
    </row>
    <row r="4" spans="1:17" x14ac:dyDescent="0.35">
      <c r="A4" s="408" t="s">
        <v>439</v>
      </c>
      <c r="B4" s="408"/>
      <c r="C4" s="409"/>
      <c r="D4" s="402" t="e">
        <f>'3. Mechanische ventilatie'!#REF!</f>
        <v>#REF!</v>
      </c>
      <c r="E4" s="403"/>
      <c r="F4" s="403"/>
      <c r="G4" s="403"/>
      <c r="H4" s="410" t="s">
        <v>621</v>
      </c>
      <c r="I4" s="411"/>
      <c r="J4" s="403" t="e">
        <f>'3. Mechanische ventilatie'!#REF!</f>
        <v>#REF!</v>
      </c>
      <c r="K4" s="403"/>
      <c r="L4" s="404"/>
    </row>
    <row r="5" spans="1:17" x14ac:dyDescent="0.35">
      <c r="A5" s="1" t="s">
        <v>406</v>
      </c>
      <c r="B5" s="2"/>
      <c r="L5" s="2"/>
    </row>
    <row r="6" spans="1:17" x14ac:dyDescent="0.35">
      <c r="B6" s="2"/>
      <c r="C6" s="115" t="e">
        <f>D7*D8</f>
        <v>#REF!</v>
      </c>
      <c r="D6" s="115" t="s">
        <v>405</v>
      </c>
      <c r="F6" s="115" t="e">
        <f>D7*D8*D9</f>
        <v>#REF!</v>
      </c>
      <c r="G6" s="115" t="s">
        <v>399</v>
      </c>
      <c r="L6" s="2"/>
    </row>
    <row r="7" spans="1:17" x14ac:dyDescent="0.35">
      <c r="B7" s="2"/>
      <c r="C7" s="2" t="s">
        <v>257</v>
      </c>
      <c r="D7" s="108" t="e">
        <f>'3. Mechanische ventilatie'!#REF!</f>
        <v>#REF!</v>
      </c>
      <c r="E7" t="s">
        <v>402</v>
      </c>
      <c r="L7" s="2"/>
    </row>
    <row r="8" spans="1:17" x14ac:dyDescent="0.35">
      <c r="B8" s="2"/>
      <c r="C8" s="2" t="s">
        <v>258</v>
      </c>
      <c r="D8" s="108" t="e">
        <f>'3. Mechanische ventilatie'!#REF!</f>
        <v>#REF!</v>
      </c>
      <c r="E8" t="s">
        <v>402</v>
      </c>
      <c r="L8" s="2"/>
    </row>
    <row r="9" spans="1:17" x14ac:dyDescent="0.35">
      <c r="B9" s="2"/>
      <c r="C9" s="2" t="s">
        <v>401</v>
      </c>
      <c r="D9" s="108" t="e">
        <f>'3. Mechanische ventilatie'!#REF!</f>
        <v>#REF!</v>
      </c>
      <c r="E9" t="s">
        <v>402</v>
      </c>
      <c r="L9" s="2"/>
    </row>
    <row r="10" spans="1:17" x14ac:dyDescent="0.35">
      <c r="A10" s="1" t="s">
        <v>400</v>
      </c>
      <c r="B10" s="2"/>
      <c r="C10" s="402">
        <f>Voorblad!C46</f>
        <v>0</v>
      </c>
      <c r="D10" s="403"/>
      <c r="E10" s="403"/>
      <c r="F10" s="403"/>
      <c r="G10" s="403"/>
      <c r="H10" s="403"/>
      <c r="I10" s="403"/>
      <c r="J10" s="403"/>
      <c r="K10" s="403"/>
      <c r="L10" s="404"/>
    </row>
    <row r="11" spans="1:17" x14ac:dyDescent="0.35">
      <c r="B11" s="2"/>
      <c r="L11" s="2"/>
    </row>
    <row r="12" spans="1:17" x14ac:dyDescent="0.35">
      <c r="B12" s="2"/>
      <c r="L12" s="2"/>
      <c r="O12" s="84"/>
      <c r="P12" s="84"/>
      <c r="Q12" s="84"/>
    </row>
    <row r="13" spans="1:17" ht="18.5" x14ac:dyDescent="0.45">
      <c r="A13" s="143" t="s">
        <v>225</v>
      </c>
      <c r="B13" s="117"/>
      <c r="C13" s="118"/>
      <c r="D13" s="118"/>
      <c r="E13" s="118"/>
      <c r="F13" s="118"/>
      <c r="G13" s="118"/>
      <c r="H13" s="118"/>
      <c r="I13" s="118"/>
      <c r="J13" s="118"/>
      <c r="K13" s="118"/>
      <c r="L13" s="117"/>
      <c r="M13" s="84"/>
      <c r="O13" s="84"/>
      <c r="P13" s="84"/>
      <c r="Q13" s="84"/>
    </row>
    <row r="14" spans="1:17" ht="15.5" x14ac:dyDescent="0.35">
      <c r="A14" s="140"/>
      <c r="B14" s="101"/>
      <c r="C14" s="84"/>
      <c r="D14" s="84"/>
      <c r="E14" s="84"/>
      <c r="F14" s="84"/>
      <c r="G14" s="84"/>
      <c r="H14" s="84"/>
      <c r="I14" s="84"/>
      <c r="J14" s="84"/>
      <c r="K14" s="84"/>
      <c r="L14" s="101"/>
      <c r="M14" s="84"/>
      <c r="O14" s="84"/>
      <c r="P14" s="84"/>
      <c r="Q14" s="84"/>
    </row>
    <row r="15" spans="1:17" ht="15.5" x14ac:dyDescent="0.35">
      <c r="A15" s="140"/>
      <c r="B15" s="101"/>
      <c r="C15" s="84"/>
      <c r="D15" s="84"/>
      <c r="E15" s="84"/>
      <c r="F15" s="84"/>
      <c r="G15" s="84"/>
      <c r="H15" s="84"/>
      <c r="I15" s="84"/>
      <c r="J15" s="84"/>
      <c r="K15" s="84"/>
      <c r="L15" s="101"/>
      <c r="M15" s="84"/>
      <c r="O15" s="84"/>
      <c r="P15" s="84"/>
      <c r="Q15" s="84"/>
    </row>
    <row r="16" spans="1:17" ht="18.5" x14ac:dyDescent="0.45">
      <c r="A16" s="141" t="s">
        <v>450</v>
      </c>
      <c r="J16" s="101"/>
      <c r="L16" s="142">
        <f>'3. Mechanische ventilatie'!$I$10</f>
        <v>18</v>
      </c>
    </row>
    <row r="17" spans="1:12" ht="18.5" x14ac:dyDescent="0.45">
      <c r="A17" s="83" t="str">
        <f>Masterdata!A79</f>
        <v xml:space="preserve">2  Wordt de luchtvervuiling in het lokaal aangepakt aan de bron? </v>
      </c>
    </row>
    <row r="18" spans="1:12" x14ac:dyDescent="0.35">
      <c r="A18" s="85" t="str">
        <f>'3. Mechanische ventilatie'!I11</f>
        <v>Neen</v>
      </c>
    </row>
    <row r="19" spans="1:12" ht="72" customHeight="1" x14ac:dyDescent="0.35">
      <c r="B19" s="374" t="str">
        <f>IF('3. Mechanische ventilatie'!I11="ja"," ",IF('3. Mechanische ventilatie'!I11=""," ",IF('3. Mechanische ventilatie'!I11="neen",+Masterdata!B83)))</f>
        <v>Leerlingen en leerkrachten in de klas (lokaal) verontreinigen de klas door hun activiteiten en het verspreiden van stofdeeltjes, haren, huidschilfers en kledingvezels.
Een paar tips om de vervuilende bronnen in de klas te beperken en de klasruimte proper en fris te houden. Op te nemen in de afsprakenlijst binnen de organisatie van de school: zie leeswijzer</v>
      </c>
      <c r="C19" s="374"/>
      <c r="D19" s="374"/>
      <c r="E19" s="374"/>
      <c r="F19" s="374"/>
      <c r="G19" s="374"/>
      <c r="H19" s="374"/>
      <c r="I19" s="374"/>
      <c r="J19" s="374"/>
      <c r="K19" s="374"/>
      <c r="L19" s="374"/>
    </row>
    <row r="21" spans="1:12" ht="18.5" x14ac:dyDescent="0.45">
      <c r="A21" s="83" t="s">
        <v>540</v>
      </c>
    </row>
    <row r="22" spans="1:12" x14ac:dyDescent="0.35">
      <c r="A22" s="85" t="str">
        <f>'3. Mechanische ventilatie'!$I$14</f>
        <v>Neen</v>
      </c>
    </row>
    <row r="23" spans="1:12" ht="31.5" customHeight="1" x14ac:dyDescent="0.35">
      <c r="B23" s="374" t="str">
        <f>IF('3. Mechanische ventilatie'!I14="ja"," ",IF('3. Mechanische ventilatie'!I14=""," ",IF('3. Mechanische ventilatie'!I14="neen",+Masterdata!B89)))</f>
        <v>Op te nemen in de afsprakenlijst binnen de organisatie van de school: zie leeswijzer</v>
      </c>
      <c r="C23" s="374"/>
      <c r="D23" s="374"/>
      <c r="E23" s="374"/>
      <c r="F23" s="374"/>
      <c r="G23" s="374"/>
      <c r="H23" s="374"/>
      <c r="I23" s="374"/>
      <c r="J23" s="374"/>
      <c r="K23" s="374"/>
      <c r="L23" s="374"/>
    </row>
    <row r="25" spans="1:12" ht="18.5" x14ac:dyDescent="0.45">
      <c r="A25" s="83" t="s">
        <v>541</v>
      </c>
    </row>
    <row r="26" spans="1:12" x14ac:dyDescent="0.35">
      <c r="A26" s="85" t="str">
        <f>'3. Mechanische ventilatie'!$I$17</f>
        <v>Neen</v>
      </c>
    </row>
    <row r="27" spans="1:12" ht="30" customHeight="1" x14ac:dyDescent="0.35">
      <c r="B27" s="374" t="str">
        <f>IF('3. Mechanische ventilatie'!I17="ja"," ",IF('3. Mechanische ventilatie'!I17=""," ",IF('3. Mechanische ventilatie'!I17="Nvt"," ",IF('3. Mechanische ventilatie'!I17="neen",+Masterdata!B96))))</f>
        <v>De lucht in een klas met actieve kinderen raakt snel verontreinigd. In de klas zorgen stiften, lijm, verf, meubelen of computers en ook de ademhaling van de aanwezigen voor luchtvervuiling. Om de vervuiling  te verwijderen moet het klaslokaal geventileerd en verlucht worden.</v>
      </c>
      <c r="C27" s="374"/>
      <c r="D27" s="374"/>
      <c r="E27" s="374"/>
      <c r="F27" s="374"/>
      <c r="G27" s="374"/>
      <c r="H27" s="374"/>
      <c r="I27" s="374"/>
      <c r="J27" s="374"/>
      <c r="K27" s="374"/>
      <c r="L27" s="374"/>
    </row>
    <row r="29" spans="1:12" ht="18.5" x14ac:dyDescent="0.45">
      <c r="A29" s="148" t="s">
        <v>355</v>
      </c>
      <c r="B29" s="148"/>
      <c r="C29" s="148"/>
      <c r="D29" s="148"/>
      <c r="E29" s="148"/>
      <c r="F29" s="148"/>
      <c r="G29" s="148"/>
      <c r="H29" s="148"/>
      <c r="I29" s="148"/>
      <c r="J29" s="148"/>
      <c r="K29" s="148"/>
      <c r="L29" s="112"/>
    </row>
    <row r="30" spans="1:12" ht="18.5" x14ac:dyDescent="0.45">
      <c r="A30" s="83" t="s">
        <v>356</v>
      </c>
    </row>
    <row r="31" spans="1:12" x14ac:dyDescent="0.35">
      <c r="A31" s="2" t="str">
        <f>'3. Mechanische ventilatie'!$I$21</f>
        <v>Neen</v>
      </c>
    </row>
    <row r="32" spans="1:12" ht="16.5" customHeight="1" x14ac:dyDescent="0.35">
      <c r="B32" s="374" t="str">
        <f>IF('3. Mechanische ventilatie'!I21="ja"," ",IF('3. Mechanische ventilatie'!I21=""," ",IF('3. Mechanische ventilatie'!I21="Nvt"," ",IF('3. Mechanische ventilatie'!I21="neen",+Masterdata!B104))))</f>
        <v>Spuivoorzieningen zullen in elk klaslokaal voldoende aanwezig moeten zijn om in korte tijd (bv speeltijd) veel warme of verontreinigde lucht af te voeren.
• Alle verblijfsruimten bezitten voorzieningen om te spuien. Denk hier aan kipramen voor  dwarsventilatie.
• Bij één buitengevel: ten minste 6,0 m2  te openen ramen of deuren
• Bij twee tegenover elkaar liggende buitengevels, of twee buitengevels die onder een hoek van 90º  ten opzicht van elkaar zijn gesitueerd: ten minste 1,5 m2  te openen ramen of deuren per gevel. ( = dwarsventilatie)</v>
      </c>
      <c r="C32" s="374"/>
      <c r="D32" s="374"/>
      <c r="E32" s="374"/>
      <c r="F32" s="374"/>
      <c r="G32" s="374"/>
      <c r="H32" s="374"/>
      <c r="I32" s="374"/>
      <c r="J32" s="374"/>
      <c r="K32" s="374"/>
      <c r="L32" s="374"/>
    </row>
    <row r="34" spans="1:12" ht="18.5" x14ac:dyDescent="0.45">
      <c r="A34" s="83" t="s">
        <v>557</v>
      </c>
    </row>
    <row r="35" spans="1:12" x14ac:dyDescent="0.35">
      <c r="A35" s="2" t="str">
        <f>'3. Mechanische ventilatie'!$I$24</f>
        <v>Neen</v>
      </c>
    </row>
    <row r="36" spans="1:12" ht="11.25" customHeight="1" x14ac:dyDescent="0.35">
      <c r="B36" s="374" t="str">
        <f>IF('3. Mechanische ventilatie'!I24="ja"," ",IF('3. Mechanische ventilatie'!I24=""," ",IF('3. Mechanische ventilatie'!I24="Nvt"," ",IF('3. Mechanische ventilatie'!I24="neen",+Masterdata!B111))))</f>
        <v>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v>
      </c>
      <c r="C36" s="374"/>
      <c r="D36" s="374"/>
      <c r="E36" s="374"/>
      <c r="F36" s="374"/>
      <c r="G36" s="374"/>
      <c r="H36" s="374"/>
      <c r="I36" s="374"/>
      <c r="J36" s="374"/>
      <c r="K36" s="374"/>
      <c r="L36" s="374"/>
    </row>
    <row r="38" spans="1:12" ht="18.5" x14ac:dyDescent="0.45">
      <c r="A38" s="97" t="s">
        <v>482</v>
      </c>
    </row>
    <row r="39" spans="1:12" x14ac:dyDescent="0.35">
      <c r="A39" s="2" t="str">
        <f>'3. Mechanische ventilatie'!$I$27</f>
        <v>Neen</v>
      </c>
    </row>
    <row r="40" spans="1:12" x14ac:dyDescent="0.35">
      <c r="B40" t="s">
        <v>366</v>
      </c>
      <c r="E40" s="397" t="str">
        <f>'3. Mechanische ventilatie'!E28</f>
        <v>technische ruimte</v>
      </c>
      <c r="F40" s="397"/>
      <c r="G40" s="397"/>
      <c r="H40" s="397"/>
      <c r="I40" s="397"/>
      <c r="J40" s="397"/>
      <c r="K40" s="397"/>
      <c r="L40" s="397"/>
    </row>
    <row r="41" spans="1:12" x14ac:dyDescent="0.35">
      <c r="B41" t="s">
        <v>367</v>
      </c>
      <c r="E41" s="399" t="str">
        <f>'3. Mechanische ventilatie'!E29</f>
        <v>technische ruimte</v>
      </c>
      <c r="F41" s="400"/>
      <c r="G41" s="400"/>
      <c r="H41" s="400"/>
      <c r="I41" s="400"/>
      <c r="J41" s="400"/>
      <c r="K41" s="400"/>
      <c r="L41" s="401"/>
    </row>
    <row r="42" spans="1:12" x14ac:dyDescent="0.35">
      <c r="B42" t="s">
        <v>368</v>
      </c>
      <c r="E42" s="397" t="str">
        <f>'3. Mechanische ventilatie'!E30</f>
        <v>1 lokaal</v>
      </c>
      <c r="F42" s="397"/>
      <c r="G42" s="397"/>
      <c r="H42" s="397"/>
      <c r="I42" s="397"/>
      <c r="J42" s="397"/>
      <c r="K42" s="397"/>
      <c r="L42" s="397"/>
    </row>
    <row r="43" spans="1:12" x14ac:dyDescent="0.35">
      <c r="B43" t="s">
        <v>451</v>
      </c>
      <c r="E43" s="397" t="str">
        <f>'3. Mechanische ventilatie'!E31</f>
        <v>ja</v>
      </c>
      <c r="F43" s="397"/>
      <c r="G43" s="397"/>
      <c r="H43" s="397"/>
      <c r="I43" s="397"/>
      <c r="J43" s="397"/>
      <c r="K43" s="397"/>
      <c r="L43" s="397"/>
    </row>
    <row r="44" spans="1:12" x14ac:dyDescent="0.35">
      <c r="B44" t="s">
        <v>452</v>
      </c>
      <c r="E44" s="402" t="str">
        <f>'3. Mechanische ventilatie'!E32</f>
        <v>geen</v>
      </c>
      <c r="F44" s="403"/>
      <c r="G44" s="403"/>
      <c r="H44" s="403"/>
      <c r="I44" s="403"/>
      <c r="J44" s="403"/>
      <c r="K44" s="403"/>
      <c r="L44" s="404"/>
    </row>
    <row r="45" spans="1:12" x14ac:dyDescent="0.35">
      <c r="B45" t="s">
        <v>453</v>
      </c>
      <c r="E45" s="397" t="str">
        <f>'3. Mechanische ventilatie'!E33</f>
        <v>neen</v>
      </c>
      <c r="F45" s="397"/>
      <c r="G45" s="397"/>
      <c r="H45" s="397"/>
      <c r="I45" s="397"/>
      <c r="J45" s="397"/>
      <c r="K45" s="397"/>
      <c r="L45" s="397"/>
    </row>
    <row r="46" spans="1:12" x14ac:dyDescent="0.35">
      <c r="B46" t="s">
        <v>454</v>
      </c>
      <c r="E46" s="397" t="str">
        <f>'3. Mechanische ventilatie'!E34</f>
        <v>neen</v>
      </c>
      <c r="F46" s="397"/>
      <c r="G46" s="397"/>
      <c r="H46" s="397"/>
      <c r="I46" s="397"/>
      <c r="J46" s="397"/>
      <c r="K46" s="397"/>
      <c r="L46" s="397"/>
    </row>
    <row r="47" spans="1:12" x14ac:dyDescent="0.35">
      <c r="B47" t="s">
        <v>562</v>
      </c>
      <c r="E47" s="397" t="str">
        <f>'3. Mechanische ventilatie'!E35</f>
        <v>Geen controle</v>
      </c>
      <c r="F47" s="397"/>
      <c r="G47" s="397"/>
      <c r="H47" s="397"/>
      <c r="I47" s="397"/>
      <c r="J47" s="397"/>
      <c r="K47" s="397"/>
      <c r="L47" s="397"/>
    </row>
    <row r="49" spans="1:12" ht="18.5" x14ac:dyDescent="0.45">
      <c r="A49" s="145" t="s">
        <v>438</v>
      </c>
      <c r="B49" s="115"/>
      <c r="C49" s="115"/>
      <c r="D49" s="115"/>
      <c r="E49" s="115"/>
      <c r="F49" s="115"/>
      <c r="G49" s="115"/>
      <c r="H49" s="115"/>
      <c r="I49" s="115"/>
      <c r="J49" s="115"/>
      <c r="K49" s="115"/>
      <c r="L49" s="115"/>
    </row>
    <row r="50" spans="1:12" ht="18.5" x14ac:dyDescent="0.45">
      <c r="A50" s="97" t="s">
        <v>369</v>
      </c>
    </row>
    <row r="51" spans="1:12" x14ac:dyDescent="0.35">
      <c r="A51" s="2" t="str">
        <f>'3. Mechanische ventilatie'!$I$38</f>
        <v>Neen</v>
      </c>
    </row>
    <row r="52" spans="1:12" ht="30.75" customHeight="1" x14ac:dyDescent="0.35">
      <c r="B52" s="374" t="str">
        <f>IF('3. Mechanische ventilatie'!I38="ja"," ",IF('3. Mechanische ventilatie'!I38=""," ",IF('3. Mechanische ventilatie'!I38="Nvt"," ",IF('3. Mechanische ventilatie'!I38="neen",+Masterdata!B135))))</f>
        <v>(1) Indien mogelijk binnendeuren open laten staan. (2) De ventilatie 's nachts en in het weekend niet uitschakelen of afsluiten. (3 ) Bij een mechanische installatie kan je het systeem op een lagere snelheid laten werken,  of twee uur voor het opening van de school de systemen in werking stellen (programeerklok).</v>
      </c>
      <c r="C52" s="374"/>
      <c r="D52" s="374"/>
      <c r="E52" s="374"/>
      <c r="F52" s="374"/>
      <c r="G52" s="374"/>
      <c r="H52" s="374"/>
      <c r="I52" s="374"/>
      <c r="J52" s="374"/>
      <c r="K52" s="374"/>
      <c r="L52" s="374"/>
    </row>
    <row r="54" spans="1:12" ht="18.5" x14ac:dyDescent="0.45">
      <c r="A54" s="83" t="s">
        <v>370</v>
      </c>
    </row>
    <row r="55" spans="1:12" ht="18.75" customHeight="1" x14ac:dyDescent="0.35">
      <c r="A55" s="2" t="str">
        <f>'3. Mechanische ventilatie'!$I$41</f>
        <v>Neen</v>
      </c>
    </row>
    <row r="56" spans="1:12" ht="16.5" customHeight="1" x14ac:dyDescent="0.35">
      <c r="B56" s="374" t="str">
        <f>IF('3. Mechanische ventilatie'!I41="ja"," ",IF('3. Mechanische ventilatie'!I41=""," ",IF('3. Mechanische ventilatie'!I41="Nvt"," ",IF('3. Mechanische ventilatie'!I41="neen",+Masterdata!B142))))</f>
        <v>De ventilatie 's nachts en in het weekend niet uitschakelen of afsluiten. Bij een mechanische installatie kan je het systeem op een lagere snelheid laten werken,  of twee uur voor het opening van de school de systemen in werking stellen (programeerklok).</v>
      </c>
      <c r="C56" s="374"/>
      <c r="D56" s="374"/>
      <c r="E56" s="374"/>
      <c r="F56" s="374"/>
      <c r="G56" s="374"/>
      <c r="H56" s="374"/>
      <c r="I56" s="374"/>
      <c r="J56" s="374"/>
      <c r="K56" s="374"/>
      <c r="L56" s="374"/>
    </row>
    <row r="58" spans="1:12" ht="18.5" x14ac:dyDescent="0.45">
      <c r="A58" s="83" t="s">
        <v>542</v>
      </c>
    </row>
    <row r="59" spans="1:12" x14ac:dyDescent="0.35">
      <c r="A59" s="2" t="str">
        <f>'3. Mechanische ventilatie'!$I$44</f>
        <v>Neen</v>
      </c>
    </row>
    <row r="60" spans="1:12" ht="7.5" customHeight="1" x14ac:dyDescent="0.35">
      <c r="B60" s="374" t="str">
        <f>IF('3. Mechanische ventilatie'!I44="ja"," ",IF('3. Mechanische ventilatie'!I44=""," ",IF('3. Mechanische ventilatie'!I44="Nvt"," ",IF('3. Mechanische ventilatie'!I44="neen",+Masterdata!B149))))</f>
        <v>Doordat er geen natuurlijke of mechanische ventilatie aanwezig is (of niet in dienst) moet men spuiventilatie toepassen. Opnemen in de werkafspraken van de school.</v>
      </c>
      <c r="C60" s="374"/>
      <c r="D60" s="374"/>
      <c r="E60" s="374"/>
      <c r="F60" s="374"/>
      <c r="G60" s="374"/>
      <c r="H60" s="374"/>
      <c r="I60" s="374"/>
      <c r="J60" s="374"/>
      <c r="K60" s="374"/>
      <c r="L60" s="374"/>
    </row>
    <row r="62" spans="1:12" ht="18.5" x14ac:dyDescent="0.45">
      <c r="A62" s="83" t="s">
        <v>371</v>
      </c>
    </row>
    <row r="63" spans="1:12" x14ac:dyDescent="0.35">
      <c r="A63" s="2" t="str">
        <f>'3. Mechanische ventilatie'!$I$47</f>
        <v>Neen</v>
      </c>
    </row>
    <row r="64" spans="1:12" ht="10.5" customHeight="1" x14ac:dyDescent="0.35">
      <c r="B64" s="374" t="str">
        <f>IF('3. Mechanische ventilatie'!I47="ja"," ",IF('3. Mechanische ventilatie'!I47=""," ",IF('3. Mechanische ventilatie'!I47="Nvt"," ",IF('3. Mechanische ventilatie'!I47="neen",+Masterdata!B155))))</f>
        <v>Installatie aanpassen naar gelang de weersomstandigheden. Opgelet: een te hoge luchtsnelheid kan tocht veroorzaken. Opnemen in nieuwe werkafspraken, JAP of GPP.</v>
      </c>
      <c r="C64" s="374"/>
      <c r="D64" s="374"/>
      <c r="E64" s="374"/>
      <c r="F64" s="374"/>
      <c r="G64" s="374"/>
      <c r="H64" s="374"/>
      <c r="I64" s="374"/>
      <c r="J64" s="374"/>
      <c r="K64" s="374"/>
      <c r="L64" s="374"/>
    </row>
    <row r="66" spans="1:12" ht="18.5" x14ac:dyDescent="0.45">
      <c r="A66" s="83" t="s">
        <v>428</v>
      </c>
    </row>
    <row r="67" spans="1:12" x14ac:dyDescent="0.35">
      <c r="A67" s="105" t="str">
        <f>'3. Mechanische ventilatie'!$I$50</f>
        <v>NOK</v>
      </c>
    </row>
    <row r="68" spans="1:12" x14ac:dyDescent="0.35">
      <c r="B68" t="str">
        <f>IF('3. Mechanische ventilatie'!I50="OK"," ",IF('3. Mechanische ventilatie'!I50=""," ",IF('3. Mechanische ventilatie'!I50="Nvt"," ",IF('3. Mechanische ventilatie'!I50="NOK",+Masterdata!B162))))</f>
        <v>Logboek bijhouden over hygiënisch en technisch onderhoud = onderhoudscontract.</v>
      </c>
    </row>
    <row r="70" spans="1:12" ht="18.5" x14ac:dyDescent="0.45">
      <c r="A70" s="83" t="s">
        <v>418</v>
      </c>
    </row>
    <row r="71" spans="1:12" x14ac:dyDescent="0.35">
      <c r="A71" s="2" t="str">
        <f>'3. Mechanische ventilatie'!$I$53</f>
        <v>Ja</v>
      </c>
    </row>
    <row r="72" spans="1:12" x14ac:dyDescent="0.35">
      <c r="B72" t="str">
        <f>IF('3. Mechanische ventilatie'!I53="neen"," ",IF('3. Mechanische ventilatie'!I53=""," ",IF('3. Mechanische ventilatie'!I53="Nvt"," ",IF('3. Mechanische ventilatie'!I53="ja",+Masterdata!B169))))</f>
        <v>Apparatuur uitschakelen en overgaan tot spuien tot de installateur onderhoudswerken heeft uitgevoerd.</v>
      </c>
    </row>
    <row r="74" spans="1:12" ht="18.5" x14ac:dyDescent="0.45">
      <c r="A74" s="83" t="s">
        <v>488</v>
      </c>
    </row>
    <row r="75" spans="1:12" x14ac:dyDescent="0.35">
      <c r="A75" s="2" t="str">
        <f>'3. Mechanische ventilatie'!$I$56</f>
        <v>Ja</v>
      </c>
    </row>
    <row r="76" spans="1:12" x14ac:dyDescent="0.35">
      <c r="B76" s="374" t="str">
        <f>IF('3. Mechanische ventilatie'!I56="neen"," ",IF('3. Mechanische ventilatie'!I56=""," ",IF('3. Mechanische ventilatie'!I56="Nvt"," ",IF('3. Mechanische ventilatie'!I56="ja",+Masterdata!B176))))</f>
        <v>Bij mechanische ventillatie buitenmuren en -ramen geluidsdempend maken. (Opnemen in het JAP of GPP)</v>
      </c>
      <c r="C76" s="374"/>
      <c r="D76" s="374"/>
      <c r="E76" s="374"/>
      <c r="F76" s="374"/>
      <c r="G76" s="374"/>
      <c r="H76" s="374"/>
      <c r="I76" s="374"/>
      <c r="J76" s="374"/>
      <c r="K76" s="374"/>
      <c r="L76" s="374"/>
    </row>
    <row r="77" spans="1:12" x14ac:dyDescent="0.35">
      <c r="B77" s="225"/>
      <c r="C77" s="225"/>
      <c r="D77" s="225"/>
      <c r="E77" s="225"/>
      <c r="F77" s="225"/>
      <c r="G77" s="225"/>
      <c r="H77" s="225"/>
      <c r="I77" s="225"/>
      <c r="J77" s="225"/>
      <c r="K77" s="225"/>
      <c r="L77" s="225"/>
    </row>
    <row r="79" spans="1:12" ht="18.5" x14ac:dyDescent="0.45">
      <c r="A79" s="144" t="s">
        <v>394</v>
      </c>
      <c r="B79" s="118"/>
      <c r="C79" s="118"/>
      <c r="D79" s="118"/>
      <c r="E79" s="118"/>
      <c r="F79" s="118"/>
      <c r="G79" s="118"/>
      <c r="H79" s="118"/>
      <c r="I79" s="118"/>
      <c r="J79" s="118"/>
      <c r="K79" s="118"/>
      <c r="L79" s="118"/>
    </row>
    <row r="80" spans="1:12" ht="18.5" x14ac:dyDescent="0.45">
      <c r="A80" s="97" t="s">
        <v>375</v>
      </c>
    </row>
    <row r="81" spans="1:12" x14ac:dyDescent="0.35">
      <c r="A81" s="2" t="str">
        <f>'3. Mechanische ventilatie'!$I$60</f>
        <v>Neen</v>
      </c>
    </row>
    <row r="82" spans="1:12" ht="27" customHeight="1" x14ac:dyDescent="0.35">
      <c r="B82" s="375" t="str">
        <f>IF('3. Mechanische ventilatie'!I60="ja"," ",IF('3. Mechanische ventilatie'!I60=""," ",IF('3. Mechanische ventilatie'!I60="Nvt"," ",IF('3. Mechanische ventilatie'!I60="neen",+Masterdata!B183))))</f>
        <v>Ventilatie activeren of spuien. Update procedure "Beheer CO²". (= meting + update werkafspraken) Indien er regelmatig wordt geventileerd, controleer dan of er geen schimmel aanwezig is in bvb valse plafonds.</v>
      </c>
      <c r="C82" s="375"/>
      <c r="D82" s="375"/>
      <c r="E82" s="375"/>
      <c r="F82" s="375"/>
      <c r="G82" s="375"/>
      <c r="H82" s="375"/>
      <c r="I82" s="375"/>
      <c r="J82" s="375"/>
      <c r="K82" s="375"/>
      <c r="L82" s="375"/>
    </row>
    <row r="83" spans="1:12" x14ac:dyDescent="0.35">
      <c r="B83" s="179"/>
      <c r="C83" s="179"/>
      <c r="D83" s="179"/>
      <c r="E83" s="179"/>
      <c r="F83" s="179"/>
      <c r="G83" s="179"/>
      <c r="H83" s="179"/>
      <c r="I83" s="179"/>
      <c r="J83" s="179"/>
      <c r="K83" s="179"/>
      <c r="L83" s="179"/>
    </row>
    <row r="84" spans="1:12" x14ac:dyDescent="0.35">
      <c r="B84" s="179" t="s">
        <v>501</v>
      </c>
      <c r="C84" s="179"/>
      <c r="D84" s="179"/>
      <c r="E84" s="398" t="str">
        <f>'3. Mechanische ventilatie'!$F$62</f>
        <v>I. 400-600: GOED</v>
      </c>
      <c r="F84" s="398"/>
      <c r="G84" s="398"/>
      <c r="H84" s="179"/>
      <c r="I84" s="179"/>
      <c r="J84" s="179"/>
      <c r="K84" s="179"/>
      <c r="L84" s="179"/>
    </row>
    <row r="85" spans="1:12" x14ac:dyDescent="0.35">
      <c r="B85" s="179"/>
      <c r="C85" s="179"/>
      <c r="D85" s="179"/>
      <c r="E85" s="233"/>
      <c r="F85" s="233"/>
      <c r="G85" s="233"/>
      <c r="H85" s="179"/>
      <c r="I85" s="179"/>
      <c r="J85" s="179"/>
      <c r="K85" s="179"/>
      <c r="L85" s="179"/>
    </row>
    <row r="86" spans="1:12" ht="18.5" x14ac:dyDescent="0.45">
      <c r="A86" s="102" t="s">
        <v>567</v>
      </c>
      <c r="B86" s="181"/>
      <c r="C86" s="181"/>
      <c r="D86" s="181"/>
      <c r="E86" s="181"/>
      <c r="F86" s="181"/>
      <c r="G86" s="181"/>
      <c r="H86" s="181"/>
      <c r="I86" s="179"/>
      <c r="J86" s="179"/>
      <c r="K86" s="179"/>
      <c r="L86" s="179"/>
    </row>
    <row r="87" spans="1:12" x14ac:dyDescent="0.35">
      <c r="A87" s="2" t="str">
        <f>'3. Mechanische ventilatie'!$I$64</f>
        <v>Neen</v>
      </c>
      <c r="B87" s="383"/>
      <c r="C87" s="383"/>
      <c r="D87" s="383"/>
      <c r="E87" s="383"/>
      <c r="F87" s="383"/>
      <c r="G87" s="383"/>
      <c r="H87" s="383"/>
      <c r="I87" s="179"/>
      <c r="J87" s="179"/>
      <c r="K87" s="179"/>
      <c r="L87" s="179"/>
    </row>
    <row r="88" spans="1:12" ht="8.25" customHeight="1" x14ac:dyDescent="0.35">
      <c r="A88" s="2"/>
      <c r="B88" s="231" t="str">
        <f>IF('3. Mechanische ventilatie'!I64="ja"," ",IF('3. Mechanische ventilatie'!I64="Nvt"," ",IF('3. Mechanische ventilatie'!I64="neen",+Masterdata!B196)))</f>
        <v>Installatie, gebouw aanpassen zodat elk lokaal verlucht kan worden. (Opnemen in het JAP of GPP)</v>
      </c>
      <c r="C88" s="226"/>
      <c r="D88" s="226"/>
      <c r="E88" s="226"/>
      <c r="F88" s="226"/>
      <c r="G88" s="226"/>
      <c r="H88" s="226"/>
      <c r="I88" s="179"/>
      <c r="J88" s="179"/>
      <c r="K88" s="179"/>
      <c r="L88" s="179"/>
    </row>
    <row r="89" spans="1:12" x14ac:dyDescent="0.35">
      <c r="A89" s="84"/>
      <c r="B89" s="179"/>
      <c r="C89" s="179"/>
      <c r="D89" s="179"/>
      <c r="E89" s="233"/>
      <c r="F89" s="233"/>
      <c r="G89" s="233"/>
      <c r="H89" s="179"/>
      <c r="I89" s="179"/>
      <c r="J89" s="179"/>
      <c r="K89" s="179"/>
      <c r="L89" s="179"/>
    </row>
    <row r="90" spans="1:12" ht="18.5" x14ac:dyDescent="0.45">
      <c r="A90" s="102" t="s">
        <v>565</v>
      </c>
      <c r="B90" s="181"/>
      <c r="C90" s="181"/>
      <c r="D90" s="181"/>
      <c r="E90" s="181"/>
      <c r="F90" s="181"/>
      <c r="G90" s="181"/>
      <c r="H90" s="181"/>
      <c r="I90" s="179"/>
      <c r="J90" s="179"/>
      <c r="K90" s="179"/>
      <c r="L90" s="179"/>
    </row>
    <row r="91" spans="1:12" x14ac:dyDescent="0.35">
      <c r="A91" s="2" t="e">
        <f>'3. Mechanische ventilatie'!#REF!</f>
        <v>#REF!</v>
      </c>
      <c r="B91" s="179"/>
      <c r="C91" s="179"/>
      <c r="D91" s="179"/>
      <c r="E91" s="233"/>
      <c r="F91" s="233"/>
      <c r="G91" s="233"/>
      <c r="H91" s="179"/>
      <c r="I91" s="179"/>
      <c r="J91" s="179"/>
      <c r="K91" s="179"/>
      <c r="L91" s="179"/>
    </row>
    <row r="92" spans="1:12" x14ac:dyDescent="0.35">
      <c r="A92" s="2"/>
      <c r="B92" s="179" t="e">
        <f>IF('3. Mechanische ventilatie'!#REF!="ja"," ",IF('3. Mechanische ventilatie'!#REF!="Nvt"," ",IF('3. Mechanische ventilatie'!#REF!="neen",+Masterdata!B202)))</f>
        <v>#REF!</v>
      </c>
      <c r="C92" s="179"/>
      <c r="D92" s="179"/>
      <c r="E92" s="233"/>
      <c r="F92" s="233"/>
      <c r="G92" s="233"/>
      <c r="H92" s="179"/>
      <c r="I92" s="179"/>
      <c r="J92" s="179"/>
      <c r="K92" s="179"/>
      <c r="L92" s="179"/>
    </row>
    <row r="94" spans="1:12" ht="18.5" x14ac:dyDescent="0.45">
      <c r="A94" s="83" t="s">
        <v>374</v>
      </c>
    </row>
    <row r="95" spans="1:12" x14ac:dyDescent="0.35">
      <c r="A95" s="2" t="str">
        <f>'3. Mechanische ventilatie'!$I$67</f>
        <v>Neen</v>
      </c>
    </row>
    <row r="96" spans="1:12" ht="16.5" customHeight="1" x14ac:dyDescent="0.35">
      <c r="B96" s="395" t="str">
        <f>IF('3. Mechanische ventilatie'!I67="ja"," ",IF('3. Mechanische ventilatie'!I67=""," ",IF('3. Mechanische ventilatie'!I67="Nvt"," ",IF('3. Mechanische ventilatie'!I67="neen",+Masterdata!B208))))</f>
        <v>Sensibilisering leerkrachten = toelichting leerkracht/collega's werking installatie.</v>
      </c>
      <c r="C96" s="395"/>
      <c r="D96" s="395"/>
      <c r="E96" s="395"/>
      <c r="F96" s="395"/>
      <c r="G96" s="395"/>
      <c r="H96" s="395"/>
      <c r="I96" s="395"/>
      <c r="J96" s="395"/>
      <c r="K96" s="395"/>
      <c r="L96" s="395"/>
    </row>
    <row r="98" spans="1:12" ht="18.5" x14ac:dyDescent="0.45">
      <c r="A98" s="83" t="s">
        <v>457</v>
      </c>
    </row>
    <row r="99" spans="1:12" x14ac:dyDescent="0.35">
      <c r="A99" s="2" t="str">
        <f>'3. Mechanische ventilatie'!$I$70</f>
        <v>Neen</v>
      </c>
    </row>
    <row r="100" spans="1:12" ht="6.75" customHeight="1" x14ac:dyDescent="0.35">
      <c r="B100" s="395" t="str">
        <f>IF('3. Mechanische ventilatie'!I70="ja"," ",IF('3. Mechanische ventilatie'!I70=""," ",IF('3. Mechanische ventilatie'!I70="Nvt"," ",IF('3. Mechanische ventilatie'!I70="neen",+Masterdata!B214))))</f>
        <v xml:space="preserve">Sensibilisering leerkrachten = toelichting leerkracht/collega's werking installatie.  </v>
      </c>
      <c r="C100" s="395"/>
      <c r="D100" s="395"/>
      <c r="E100" s="395"/>
      <c r="F100" s="395"/>
      <c r="G100" s="395"/>
      <c r="H100" s="395"/>
      <c r="I100" s="395"/>
      <c r="J100" s="395"/>
      <c r="K100" s="395"/>
      <c r="L100" s="395"/>
    </row>
    <row r="102" spans="1:12" ht="18.5" x14ac:dyDescent="0.45">
      <c r="A102" s="83" t="s">
        <v>376</v>
      </c>
    </row>
    <row r="103" spans="1:12" x14ac:dyDescent="0.35">
      <c r="A103" s="2" t="str">
        <f>'3. Mechanische ventilatie'!$I$73</f>
        <v>Ja</v>
      </c>
    </row>
    <row r="104" spans="1:12" ht="6" customHeight="1" x14ac:dyDescent="0.35">
      <c r="B104" t="str">
        <f>IF('3. Mechanische ventilatie'!I73="neen"," ",IF('3. Mechanische ventilatie'!I73=""," ",IF('3. Mechanische ventilatie'!I73="Nvt"," ",IF('3. Mechanische ventilatie'!I73="ja",+Masterdata!B222))))</f>
        <v>Installatie en/ werkafspraken aanpassen. (aanpassingen installatie opnemen in het JAP of GPP)</v>
      </c>
    </row>
    <row r="106" spans="1:12" hidden="1" x14ac:dyDescent="0.35"/>
    <row r="107" spans="1:12" ht="18.5" x14ac:dyDescent="0.45">
      <c r="A107" s="146" t="s">
        <v>383</v>
      </c>
      <c r="B107" s="112"/>
      <c r="C107" s="112"/>
      <c r="D107" s="112"/>
      <c r="E107" s="112"/>
      <c r="F107" s="112"/>
      <c r="G107" s="112"/>
      <c r="H107" s="112"/>
      <c r="I107" s="112"/>
      <c r="J107" s="112"/>
      <c r="K107" s="112"/>
      <c r="L107" s="112"/>
    </row>
    <row r="108" spans="1:12" ht="18.5" hidden="1" x14ac:dyDescent="0.45">
      <c r="A108" s="149" t="s">
        <v>248</v>
      </c>
      <c r="B108" s="112"/>
      <c r="C108" s="112"/>
      <c r="D108" s="112"/>
      <c r="E108" s="112"/>
      <c r="F108" s="112"/>
      <c r="G108" s="112"/>
      <c r="H108" s="112"/>
      <c r="I108" s="112"/>
      <c r="J108" s="112"/>
      <c r="K108" s="112"/>
      <c r="L108" s="112"/>
    </row>
    <row r="109" spans="1:12" ht="18.5" hidden="1" x14ac:dyDescent="0.45">
      <c r="A109" s="97" t="s">
        <v>384</v>
      </c>
    </row>
    <row r="110" spans="1:12" hidden="1" x14ac:dyDescent="0.35">
      <c r="A110" s="2" t="str">
        <f>'3. Mechanische ventilatie'!$I$78</f>
        <v>Nvt</v>
      </c>
    </row>
    <row r="111" spans="1:12" ht="8.25" hidden="1" customHeight="1" x14ac:dyDescent="0.35">
      <c r="B111" s="374" t="str">
        <f>IF('3. Mechanische ventilatie'!I78="ja"," ",IF('3. Mechanische ventilatie'!I78=""," ",IF('3. Mechanische ventilatie'!I78="Nvt"," ",IF('3. Mechanische ventilatie'!I78="neen",+Masterdata!B233))))</f>
        <v xml:space="preserve"> </v>
      </c>
      <c r="C111" s="374"/>
      <c r="D111" s="374"/>
      <c r="E111" s="374"/>
      <c r="F111" s="374"/>
      <c r="G111" s="374"/>
      <c r="H111" s="374"/>
      <c r="I111" s="374"/>
      <c r="J111" s="374"/>
      <c r="K111" s="374"/>
      <c r="L111" s="374"/>
    </row>
    <row r="112" spans="1:12" hidden="1" x14ac:dyDescent="0.35"/>
    <row r="113" spans="1:12" ht="21.75" hidden="1" customHeight="1" x14ac:dyDescent="0.45">
      <c r="A113" s="394" t="s">
        <v>517</v>
      </c>
      <c r="B113" s="394"/>
      <c r="C113" s="394"/>
      <c r="D113" s="394"/>
      <c r="E113" s="394"/>
      <c r="F113" s="394"/>
      <c r="G113" s="394"/>
      <c r="H113" s="394"/>
      <c r="I113" s="394"/>
      <c r="J113" s="394"/>
      <c r="K113" s="394"/>
      <c r="L113" s="394"/>
    </row>
    <row r="114" spans="1:12" hidden="1" x14ac:dyDescent="0.35">
      <c r="A114" s="105" t="str">
        <f>'3. Mechanische ventilatie'!$I$79</f>
        <v>Nvt</v>
      </c>
    </row>
    <row r="115" spans="1:12" ht="11.25" hidden="1" customHeight="1" x14ac:dyDescent="0.35">
      <c r="B115" s="374" t="str">
        <f>IF('3. Mechanische ventilatie'!I79="neen"," ",IF('3. Mechanische ventilatie'!I79=""," ",IF('3. Mechanische ventilatie'!I79="Nvt"," ",IF('3. Mechanische ventilatie'!I79="ja",+Masterdata!B240))))</f>
        <v xml:space="preserve"> </v>
      </c>
      <c r="C115" s="374"/>
      <c r="D115" s="374"/>
      <c r="E115" s="374"/>
      <c r="F115" s="374"/>
      <c r="G115" s="374"/>
      <c r="H115" s="374"/>
      <c r="I115" s="374"/>
      <c r="J115" s="374"/>
      <c r="K115" s="374"/>
      <c r="L115" s="374"/>
    </row>
    <row r="116" spans="1:12" hidden="1" x14ac:dyDescent="0.35"/>
    <row r="117" spans="1:12" ht="18.5" hidden="1" x14ac:dyDescent="0.45">
      <c r="A117" s="83" t="s">
        <v>395</v>
      </c>
    </row>
    <row r="118" spans="1:12" hidden="1" x14ac:dyDescent="0.35">
      <c r="A118" s="2" t="str">
        <f>'3. Mechanische ventilatie'!$I$80</f>
        <v>Nvt</v>
      </c>
    </row>
    <row r="119" spans="1:12" ht="9.75" hidden="1" customHeight="1" x14ac:dyDescent="0.35">
      <c r="B119" s="374" t="str">
        <f>IF('3. Mechanische ventilatie'!I80="ja"," ",IF('3. Mechanische ventilatie'!I80=""," ",IF('3. Mechanische ventilatie'!I80="Nvt"," ",IF('3. Mechanische ventilatie'!I80="neen",+Masterdata!B247))))</f>
        <v xml:space="preserve"> </v>
      </c>
      <c r="C119" s="374"/>
      <c r="D119" s="374"/>
      <c r="E119" s="374"/>
      <c r="F119" s="374"/>
      <c r="G119" s="374"/>
      <c r="H119" s="374"/>
      <c r="I119" s="374"/>
      <c r="J119" s="374"/>
      <c r="K119" s="374"/>
      <c r="L119" s="374"/>
    </row>
    <row r="120" spans="1:12" hidden="1" x14ac:dyDescent="0.35"/>
    <row r="121" spans="1:12" ht="18.5" hidden="1" x14ac:dyDescent="0.45">
      <c r="A121" s="83" t="s">
        <v>385</v>
      </c>
    </row>
    <row r="122" spans="1:12" hidden="1" x14ac:dyDescent="0.35">
      <c r="A122" s="2" t="str">
        <f>'3. Mechanische ventilatie'!$I$81</f>
        <v>Nvt</v>
      </c>
    </row>
    <row r="123" spans="1:12" hidden="1" x14ac:dyDescent="0.35">
      <c r="B123" s="395" t="str">
        <f>IF('3. Mechanische ventilatie'!I81="ja"," ",IF('3. Mechanische ventilatie'!I81=""," ",IF('3. Mechanische ventilatie'!I81="Nvt"," ",IF('3. Mechanische ventilatie'!I81="neen",+Masterdata!B254))))</f>
        <v xml:space="preserve"> </v>
      </c>
      <c r="C123" s="395"/>
      <c r="D123" s="395"/>
      <c r="E123" s="395"/>
      <c r="F123" s="395"/>
      <c r="G123" s="395"/>
      <c r="H123" s="395"/>
      <c r="I123" s="395"/>
      <c r="J123" s="395"/>
      <c r="K123" s="395"/>
      <c r="L123" s="395"/>
    </row>
    <row r="124" spans="1:12" hidden="1" x14ac:dyDescent="0.35"/>
    <row r="125" spans="1:12" ht="35.5" hidden="1" customHeight="1" x14ac:dyDescent="0.45">
      <c r="A125" s="394" t="s">
        <v>548</v>
      </c>
      <c r="B125" s="394"/>
      <c r="C125" s="394"/>
      <c r="D125" s="394"/>
      <c r="E125" s="394"/>
      <c r="F125" s="394"/>
      <c r="G125" s="394"/>
      <c r="H125" s="394"/>
      <c r="I125" s="394"/>
      <c r="J125" s="394"/>
      <c r="K125" s="394"/>
      <c r="L125" s="394"/>
    </row>
    <row r="126" spans="1:12" hidden="1" x14ac:dyDescent="0.35">
      <c r="A126" s="174" t="str">
        <f>'3. Mechanische ventilatie'!$I$82</f>
        <v>Nvt</v>
      </c>
    </row>
    <row r="127" spans="1:12" hidden="1" x14ac:dyDescent="0.35">
      <c r="B127" t="str">
        <f>IF('3. Mechanische ventilatie'!I82="neen"," ",IF('3. Mechanische ventilatie'!I82=""," ",IF('3. Mechanische ventilatie'!I82="Nvt"," ",IF('3. Mechanische ventilatie'!I82="ja",+Masterdata!B261))))</f>
        <v xml:space="preserve"> </v>
      </c>
    </row>
    <row r="128" spans="1:12" hidden="1" x14ac:dyDescent="0.35"/>
    <row r="129" spans="1:12" ht="18.5" hidden="1" x14ac:dyDescent="0.45">
      <c r="A129" s="83" t="s">
        <v>386</v>
      </c>
    </row>
    <row r="130" spans="1:12" hidden="1" x14ac:dyDescent="0.35">
      <c r="A130" s="2" t="str">
        <f>'3. Mechanische ventilatie'!$I$83</f>
        <v>Nvt</v>
      </c>
    </row>
    <row r="131" spans="1:12" hidden="1" x14ac:dyDescent="0.35">
      <c r="B131" t="str">
        <f>IF('3. Mechanische ventilatie'!I83="Schoon"," ",IF('3. Mechanische ventilatie'!I83="Nvt"," ",IF('3. Mechanische ventilatie'!I83=""," ",IF('3. Mechanische ventilatie'!I83="Matig schoon"," ",IF('3. Mechanische ventilatie'!I83="Vuil",+Masterdata!B269)))))</f>
        <v xml:space="preserve"> </v>
      </c>
    </row>
    <row r="132" spans="1:12" hidden="1" x14ac:dyDescent="0.35"/>
    <row r="133" spans="1:12" ht="18.5" x14ac:dyDescent="0.45">
      <c r="A133" s="147" t="s">
        <v>250</v>
      </c>
      <c r="B133" s="112"/>
      <c r="C133" s="112"/>
      <c r="D133" s="112"/>
      <c r="E133" s="112"/>
      <c r="F133" s="112"/>
      <c r="G133" s="112"/>
      <c r="H133" s="112"/>
      <c r="I133" s="112"/>
      <c r="J133" s="112"/>
      <c r="K133" s="112"/>
      <c r="L133" s="112"/>
    </row>
    <row r="134" spans="1:12" ht="18.5" x14ac:dyDescent="0.45">
      <c r="A134" s="97" t="s">
        <v>420</v>
      </c>
    </row>
    <row r="135" spans="1:12" x14ac:dyDescent="0.35">
      <c r="A135" s="2" t="str">
        <f>'3. Mechanische ventilatie'!$I$85</f>
        <v>Neen</v>
      </c>
    </row>
    <row r="136" spans="1:12" x14ac:dyDescent="0.35">
      <c r="B136" s="395" t="str">
        <f>IF('3. Mechanische ventilatie'!I85="ja"," ",IF('3. Mechanische ventilatie'!I85=""," ",IF('3. Mechanische ventilatie'!I85="Nvt"," ",IF('3. Mechanische ventilatie'!I85="neen",+Masterdata!B277))))</f>
        <v>Onderhoud van de mechanische installatie laten uitvoeren (opnemen in het JAP of GPP).</v>
      </c>
      <c r="C136" s="395"/>
      <c r="D136" s="395"/>
      <c r="E136" s="395"/>
      <c r="F136" s="395"/>
      <c r="G136" s="395"/>
      <c r="H136" s="395"/>
      <c r="I136" s="395"/>
      <c r="J136" s="395"/>
      <c r="K136" s="395"/>
      <c r="L136" s="395"/>
    </row>
    <row r="138" spans="1:12" ht="18.5" x14ac:dyDescent="0.45">
      <c r="A138" s="83" t="s">
        <v>387</v>
      </c>
    </row>
    <row r="139" spans="1:12" x14ac:dyDescent="0.35">
      <c r="A139" s="2" t="str">
        <f>'3. Mechanische ventilatie'!$I$88</f>
        <v>Neen</v>
      </c>
    </row>
    <row r="140" spans="1:12" x14ac:dyDescent="0.35">
      <c r="B140" s="395" t="str">
        <f>IF('3. Mechanische ventilatie'!I88="ja"," ",IF('3. Mechanische ventilatie'!I88=""," ",IF('3. Mechanische ventilatie'!I88="Nvt"," ",IF('3. Mechanische ventilatie'!I88="neen",+Masterdata!B284))))</f>
        <v>Installatie aanpassen (opnemen in het JAP of GPP).</v>
      </c>
      <c r="C140" s="395"/>
      <c r="D140" s="395"/>
      <c r="E140" s="395"/>
      <c r="F140" s="395"/>
      <c r="G140" s="395"/>
      <c r="H140" s="395"/>
      <c r="I140" s="395"/>
      <c r="J140" s="395"/>
      <c r="K140" s="395"/>
      <c r="L140" s="395"/>
    </row>
    <row r="143" spans="1:12" ht="18.5" x14ac:dyDescent="0.45">
      <c r="A143" s="146" t="s">
        <v>461</v>
      </c>
      <c r="B143" s="112"/>
      <c r="C143" s="112"/>
      <c r="D143" s="112"/>
      <c r="E143" s="112"/>
      <c r="F143" s="112"/>
      <c r="G143" s="112"/>
      <c r="H143" s="112"/>
      <c r="I143" s="112"/>
      <c r="J143" s="112"/>
      <c r="K143" s="112"/>
      <c r="L143" s="112"/>
    </row>
    <row r="144" spans="1:12" ht="18.5" x14ac:dyDescent="0.45">
      <c r="A144" s="97" t="s">
        <v>460</v>
      </c>
    </row>
    <row r="145" spans="1:12" x14ac:dyDescent="0.35">
      <c r="A145" s="2" t="str">
        <f>'3. Mechanische ventilatie'!$I$92</f>
        <v>Neen</v>
      </c>
    </row>
    <row r="146" spans="1:12" x14ac:dyDescent="0.35">
      <c r="B146" t="str">
        <f>IF('3. Mechanische ventilatie'!I92="ja"," ",IF('3. Mechanische ventilatie'!I92=""," ",IF('3. Mechanische ventilatie'!I92="Nvt"," ",IF('3. Mechanische ventilatie'!I92="neen",+Masterdata!B292))))</f>
        <v>Installatie aanpassen (opnemen in het JAP of GPP).</v>
      </c>
    </row>
    <row r="148" spans="1:12" ht="18.5" x14ac:dyDescent="0.45">
      <c r="A148" s="83" t="s">
        <v>543</v>
      </c>
    </row>
    <row r="149" spans="1:12" x14ac:dyDescent="0.35">
      <c r="A149" s="2" t="str">
        <f>'3. Mechanische ventilatie'!$I$95</f>
        <v>Neen</v>
      </c>
    </row>
    <row r="150" spans="1:12" x14ac:dyDescent="0.35">
      <c r="B150" t="str">
        <f>IF('3. Mechanische ventilatie'!I95="ja"," ",IF('3. Mechanische ventilatie'!I95=""," ",IF('3. Mechanische ventilatie'!I95="Nvt"," ",IF('3. Mechanische ventilatie'!I95="neen",+Masterdata!B299))))</f>
        <v>Installatie aanpassen (opnemen in het JAP of GPP).</v>
      </c>
    </row>
    <row r="153" spans="1:12" ht="18.5" x14ac:dyDescent="0.45">
      <c r="A153" s="148" t="s">
        <v>463</v>
      </c>
      <c r="B153" s="112"/>
      <c r="C153" s="112"/>
      <c r="D153" s="112"/>
      <c r="E153" s="112"/>
      <c r="F153" s="112"/>
      <c r="G153" s="112"/>
      <c r="H153" s="112"/>
      <c r="I153" s="112"/>
      <c r="J153" s="112"/>
      <c r="K153" s="112"/>
      <c r="L153" s="112"/>
    </row>
    <row r="154" spans="1:12" hidden="1" x14ac:dyDescent="0.35">
      <c r="A154" s="153" t="s">
        <v>465</v>
      </c>
    </row>
    <row r="155" spans="1:12" ht="18.5" hidden="1" x14ac:dyDescent="0.45">
      <c r="A155" s="83" t="s">
        <v>473</v>
      </c>
    </row>
    <row r="156" spans="1:12" ht="18.5" hidden="1" x14ac:dyDescent="0.45">
      <c r="A156" s="97" t="s">
        <v>472</v>
      </c>
      <c r="H156" s="396" t="e">
        <f>'3. Mechanische ventilatie'!#REF!</f>
        <v>#REF!</v>
      </c>
      <c r="I156" s="396"/>
    </row>
    <row r="157" spans="1:12" hidden="1" x14ac:dyDescent="0.35">
      <c r="A157" s="93" t="s">
        <v>412</v>
      </c>
      <c r="B157" s="93"/>
      <c r="C157" s="93"/>
      <c r="D157" s="93"/>
      <c r="E157" s="93"/>
      <c r="F157" s="81"/>
      <c r="G157" s="81"/>
      <c r="H157" s="2"/>
    </row>
    <row r="158" spans="1:12" hidden="1" x14ac:dyDescent="0.35">
      <c r="A158" s="230" t="str">
        <f>'3. Mechanische ventilatie'!D103</f>
        <v>R1:</v>
      </c>
      <c r="B158" s="387" t="str">
        <f>'3. Mechanische ventilatie'!E103</f>
        <v>Lengte rooster:</v>
      </c>
      <c r="C158" s="387"/>
      <c r="D158" s="113">
        <f>'3. Mechanische ventilatie'!G103</f>
        <v>0</v>
      </c>
      <c r="E158" s="93" t="str">
        <f>'3. Mechanische ventilatie'!H103</f>
        <v>meter</v>
      </c>
      <c r="F158" s="81"/>
      <c r="G158" s="81"/>
      <c r="H158" s="2"/>
    </row>
    <row r="159" spans="1:12" hidden="1" x14ac:dyDescent="0.35">
      <c r="A159" s="230" t="str">
        <f>'3. Mechanische ventilatie'!D104</f>
        <v>R2:</v>
      </c>
      <c r="B159" s="387" t="str">
        <f>'3. Mechanische ventilatie'!E104</f>
        <v>Lengte rooster:</v>
      </c>
      <c r="C159" s="387"/>
      <c r="D159" s="113">
        <f>'3. Mechanische ventilatie'!G104</f>
        <v>0</v>
      </c>
      <c r="E159" s="93" t="str">
        <f>'3. Mechanische ventilatie'!H104</f>
        <v>meter</v>
      </c>
      <c r="F159" s="81"/>
      <c r="G159" s="81"/>
      <c r="H159" s="2"/>
    </row>
    <row r="160" spans="1:12" hidden="1" x14ac:dyDescent="0.35">
      <c r="A160" s="230" t="str">
        <f>'3. Mechanische ventilatie'!D105</f>
        <v>R3:</v>
      </c>
      <c r="B160" s="387" t="str">
        <f>'3. Mechanische ventilatie'!E105</f>
        <v>Lengte rooster:</v>
      </c>
      <c r="C160" s="387"/>
      <c r="D160" s="113">
        <f>'3. Mechanische ventilatie'!G105</f>
        <v>0</v>
      </c>
      <c r="E160" s="93" t="str">
        <f>'3. Mechanische ventilatie'!H105</f>
        <v>meter</v>
      </c>
      <c r="F160" s="81"/>
      <c r="G160" s="81"/>
      <c r="H160" s="2"/>
    </row>
    <row r="161" spans="1:23" hidden="1" x14ac:dyDescent="0.35">
      <c r="A161" s="230" t="str">
        <f>'3. Mechanische ventilatie'!D106</f>
        <v>R4:</v>
      </c>
      <c r="B161" s="387" t="str">
        <f>'3. Mechanische ventilatie'!E106</f>
        <v>Lengte rooster:</v>
      </c>
      <c r="C161" s="387"/>
      <c r="D161" s="113">
        <f>'3. Mechanische ventilatie'!G106</f>
        <v>0</v>
      </c>
      <c r="E161" s="93" t="str">
        <f>'3. Mechanische ventilatie'!H106</f>
        <v>meter</v>
      </c>
      <c r="F161" s="81"/>
      <c r="G161" s="81"/>
      <c r="H161" s="2"/>
    </row>
    <row r="162" spans="1:23" hidden="1" x14ac:dyDescent="0.35">
      <c r="A162" s="230" t="str">
        <f>'3. Mechanische ventilatie'!D107</f>
        <v>R5:</v>
      </c>
      <c r="B162" s="387" t="str">
        <f>'3. Mechanische ventilatie'!E107</f>
        <v>Lengte rooster:</v>
      </c>
      <c r="C162" s="387"/>
      <c r="D162" s="113">
        <f>'3. Mechanische ventilatie'!G107</f>
        <v>0</v>
      </c>
      <c r="E162" s="93" t="str">
        <f>'3. Mechanische ventilatie'!H107</f>
        <v>meter</v>
      </c>
      <c r="F162" s="81"/>
      <c r="G162" s="81"/>
      <c r="H162" s="2"/>
      <c r="N162" s="84"/>
      <c r="O162" s="84"/>
      <c r="P162" s="84"/>
      <c r="Q162" s="84"/>
      <c r="R162" s="84"/>
      <c r="S162" s="84"/>
      <c r="T162" s="84"/>
      <c r="U162" s="84"/>
      <c r="V162" s="84"/>
      <c r="W162" s="84"/>
    </row>
    <row r="163" spans="1:23" hidden="1" x14ac:dyDescent="0.35">
      <c r="A163" s="230" t="str">
        <f>'3. Mechanische ventilatie'!D108</f>
        <v>R6:</v>
      </c>
      <c r="B163" s="387" t="str">
        <f>'3. Mechanische ventilatie'!E108</f>
        <v>Lengte rooster:</v>
      </c>
      <c r="C163" s="387"/>
      <c r="D163" s="113">
        <f>'3. Mechanische ventilatie'!G108</f>
        <v>0</v>
      </c>
      <c r="E163" s="93" t="str">
        <f>'3. Mechanische ventilatie'!H108</f>
        <v>meter</v>
      </c>
      <c r="F163" s="81"/>
      <c r="G163" s="81"/>
      <c r="H163" s="2"/>
      <c r="N163" s="84"/>
      <c r="O163" s="84"/>
      <c r="P163" s="84"/>
      <c r="Q163" s="84"/>
      <c r="R163" s="84"/>
      <c r="S163" s="84"/>
      <c r="T163" s="84"/>
      <c r="U163" s="84"/>
      <c r="V163" s="84"/>
      <c r="W163" s="84"/>
    </row>
    <row r="164" spans="1:23" hidden="1" x14ac:dyDescent="0.35">
      <c r="A164" s="230" t="str">
        <f>'3. Mechanische ventilatie'!D109</f>
        <v>R7:</v>
      </c>
      <c r="B164" s="387" t="str">
        <f>'3. Mechanische ventilatie'!E109</f>
        <v>Lengte rooster:</v>
      </c>
      <c r="C164" s="387"/>
      <c r="D164" s="113">
        <f>'3. Mechanische ventilatie'!G109</f>
        <v>0</v>
      </c>
      <c r="E164" s="93" t="str">
        <f>'3. Mechanische ventilatie'!H109</f>
        <v>meter</v>
      </c>
      <c r="F164" s="81"/>
      <c r="G164" s="81"/>
      <c r="H164" s="2"/>
      <c r="N164" s="84"/>
      <c r="O164" s="84"/>
      <c r="P164" s="84"/>
      <c r="Q164" s="84"/>
      <c r="R164" s="84"/>
      <c r="S164" s="84"/>
      <c r="T164" s="84"/>
      <c r="U164" s="84"/>
      <c r="V164" s="84"/>
      <c r="W164" s="84"/>
    </row>
    <row r="165" spans="1:23" hidden="1" x14ac:dyDescent="0.35">
      <c r="A165" s="230" t="str">
        <f>'3. Mechanische ventilatie'!D110</f>
        <v>R8:</v>
      </c>
      <c r="B165" s="387" t="str">
        <f>'3. Mechanische ventilatie'!E110</f>
        <v>Lengte rooster:</v>
      </c>
      <c r="C165" s="387"/>
      <c r="D165" s="113">
        <f>'3. Mechanische ventilatie'!G110</f>
        <v>0</v>
      </c>
      <c r="E165" s="93" t="str">
        <f>'3. Mechanische ventilatie'!H110</f>
        <v>meter</v>
      </c>
      <c r="F165" s="81"/>
      <c r="G165" s="81"/>
      <c r="H165" s="2"/>
      <c r="N165" s="84"/>
      <c r="O165" s="84"/>
      <c r="P165" s="84"/>
      <c r="Q165" s="84"/>
      <c r="R165" s="84"/>
      <c r="S165" s="84"/>
      <c r="T165" s="84"/>
      <c r="U165" s="84"/>
      <c r="V165" s="84"/>
      <c r="W165" s="84"/>
    </row>
    <row r="166" spans="1:23" hidden="1" x14ac:dyDescent="0.35">
      <c r="A166" s="230" t="str">
        <f>'3. Mechanische ventilatie'!D111</f>
        <v>R9:</v>
      </c>
      <c r="B166" s="387" t="str">
        <f>'3. Mechanische ventilatie'!E111</f>
        <v>Lengte rooster:</v>
      </c>
      <c r="C166" s="387"/>
      <c r="D166" s="113">
        <f>'3. Mechanische ventilatie'!G111</f>
        <v>0</v>
      </c>
      <c r="E166" s="93" t="str">
        <f>'3. Mechanische ventilatie'!H111</f>
        <v>meter</v>
      </c>
      <c r="F166" s="81"/>
      <c r="G166" s="81"/>
      <c r="H166" s="2"/>
      <c r="N166" s="84"/>
      <c r="O166" s="84"/>
      <c r="P166" s="84"/>
      <c r="Q166" s="84"/>
      <c r="R166" s="84"/>
      <c r="S166" s="84"/>
      <c r="T166" s="84"/>
      <c r="U166" s="84"/>
      <c r="V166" s="84"/>
      <c r="W166" s="84"/>
    </row>
    <row r="167" spans="1:23" hidden="1" x14ac:dyDescent="0.35">
      <c r="A167" s="230" t="str">
        <f>'3. Mechanische ventilatie'!D112</f>
        <v>R10:</v>
      </c>
      <c r="B167" s="387" t="str">
        <f>'3. Mechanische ventilatie'!E112</f>
        <v>Lengte rooster:</v>
      </c>
      <c r="C167" s="387"/>
      <c r="D167" s="113">
        <f>'3. Mechanische ventilatie'!G112</f>
        <v>0</v>
      </c>
      <c r="E167" s="93" t="str">
        <f>'3. Mechanische ventilatie'!H112</f>
        <v>meter</v>
      </c>
      <c r="F167" s="81"/>
      <c r="G167" s="81"/>
      <c r="H167" s="2"/>
      <c r="N167" s="84"/>
      <c r="O167" s="84"/>
      <c r="P167" s="84"/>
      <c r="Q167" s="84"/>
      <c r="R167" s="84"/>
      <c r="S167" s="84"/>
      <c r="T167" s="84"/>
      <c r="U167" s="84"/>
      <c r="V167" s="84"/>
      <c r="W167" s="84"/>
    </row>
    <row r="168" spans="1:23" hidden="1" x14ac:dyDescent="0.35">
      <c r="A168" s="93"/>
      <c r="B168" s="387" t="str">
        <f>'3. Mechanische ventilatie'!E113</f>
        <v>Totaal (*):</v>
      </c>
      <c r="C168" s="387"/>
      <c r="D168" s="94">
        <f>'3. Mechanische ventilatie'!G113</f>
        <v>0</v>
      </c>
      <c r="E168" s="94" t="str">
        <f>'3. Mechanische ventilatie'!H113</f>
        <v>meter</v>
      </c>
      <c r="F168" s="93"/>
      <c r="G168" s="81"/>
      <c r="H168" s="2"/>
      <c r="N168" s="84"/>
      <c r="O168" s="84"/>
      <c r="P168" s="84"/>
      <c r="Q168" s="106"/>
      <c r="R168" s="106"/>
      <c r="S168" s="154"/>
      <c r="T168" s="154"/>
      <c r="U168" s="84"/>
      <c r="V168" s="84"/>
      <c r="W168" s="84"/>
    </row>
    <row r="169" spans="1:23" hidden="1" x14ac:dyDescent="0.35">
      <c r="A169" s="93"/>
      <c r="B169" s="230"/>
      <c r="C169" s="230"/>
      <c r="D169" s="94"/>
      <c r="E169" s="94"/>
      <c r="F169" s="81"/>
      <c r="G169" s="81"/>
      <c r="H169" s="2"/>
      <c r="N169" s="80"/>
      <c r="O169" s="80"/>
      <c r="P169" s="80"/>
      <c r="Q169" s="80"/>
      <c r="R169" s="80"/>
      <c r="S169" s="80"/>
      <c r="T169" s="80"/>
      <c r="U169" s="80"/>
      <c r="V169" s="80"/>
      <c r="W169" s="84"/>
    </row>
    <row r="170" spans="1:23" hidden="1" x14ac:dyDescent="0.35">
      <c r="A170" s="378" t="s">
        <v>423</v>
      </c>
      <c r="B170" s="378"/>
      <c r="C170" s="378"/>
      <c r="D170" s="378"/>
      <c r="E170" s="156">
        <f>'3. Mechanische ventilatie'!H115</f>
        <v>0</v>
      </c>
      <c r="F170" s="93" t="s">
        <v>414</v>
      </c>
      <c r="G170" s="81"/>
      <c r="H170" s="2"/>
      <c r="N170" s="80"/>
      <c r="O170" s="80"/>
      <c r="P170" s="80"/>
      <c r="Q170" s="80"/>
      <c r="R170" s="80"/>
      <c r="S170" s="80"/>
      <c r="T170" s="80"/>
      <c r="U170" s="80"/>
      <c r="V170" s="80"/>
      <c r="W170" s="84"/>
    </row>
    <row r="171" spans="1:23" hidden="1" x14ac:dyDescent="0.35">
      <c r="A171" s="378" t="s">
        <v>424</v>
      </c>
      <c r="B171" s="378"/>
      <c r="C171" s="378"/>
      <c r="D171" s="378"/>
      <c r="E171" s="157">
        <f>'3. Mechanische ventilatie'!H116</f>
        <v>22</v>
      </c>
      <c r="F171" s="93" t="s">
        <v>413</v>
      </c>
      <c r="G171" s="93"/>
      <c r="H171" s="2"/>
      <c r="N171" s="80"/>
      <c r="O171" s="80"/>
      <c r="P171" s="80"/>
      <c r="Q171" s="80"/>
      <c r="R171" s="80"/>
      <c r="S171" s="80"/>
      <c r="T171" s="80"/>
      <c r="U171" s="80"/>
      <c r="V171" s="80"/>
      <c r="W171" s="84"/>
    </row>
    <row r="172" spans="1:23" hidden="1" x14ac:dyDescent="0.35">
      <c r="A172" s="93"/>
      <c r="B172" s="230"/>
      <c r="C172" s="230"/>
      <c r="D172" s="93"/>
      <c r="E172" s="93"/>
      <c r="F172" s="81"/>
      <c r="G172" s="81"/>
      <c r="H172" s="2"/>
      <c r="N172" s="80"/>
      <c r="O172" s="80"/>
      <c r="P172" s="80"/>
      <c r="Q172" s="80"/>
      <c r="R172" s="80"/>
      <c r="S172" s="80"/>
      <c r="T172" s="80"/>
      <c r="U172" s="80"/>
      <c r="V172" s="80"/>
      <c r="W172" s="84"/>
    </row>
    <row r="173" spans="1:23" ht="15.75" hidden="1" customHeight="1" x14ac:dyDescent="0.35">
      <c r="A173" s="223"/>
      <c r="B173" s="384" t="s">
        <v>527</v>
      </c>
      <c r="C173" s="384"/>
      <c r="D173" s="384"/>
      <c r="E173" s="384"/>
      <c r="F173" s="384"/>
      <c r="G173" s="384"/>
      <c r="H173" s="160">
        <f>'3. Mechanische ventilatie'!$I$118</f>
        <v>-18</v>
      </c>
      <c r="L173" s="171"/>
      <c r="N173" s="80"/>
      <c r="O173" s="80"/>
      <c r="P173" s="80"/>
      <c r="Q173" s="80"/>
      <c r="R173" s="80"/>
      <c r="S173" s="80"/>
      <c r="T173" s="80"/>
      <c r="U173" s="80"/>
      <c r="V173" s="80"/>
      <c r="W173" s="84"/>
    </row>
    <row r="174" spans="1:23" s="84" customFormat="1" ht="28.9" hidden="1" customHeight="1" x14ac:dyDescent="0.35">
      <c r="A174" s="106"/>
      <c r="B174" s="380" t="str">
        <f>IF(H173&lt;0.001,Masterdata!B311," ")</f>
        <v>Berekend ventillatiedebiet voldoet niet. Installatie aanpassen (opnemen in het JAP of GPP). Of afspraken i.v.m. spuien opnemen in schoolwerkplan.</v>
      </c>
      <c r="C174" s="380"/>
      <c r="D174" s="380"/>
      <c r="E174" s="380"/>
      <c r="F174" s="380"/>
      <c r="G174" s="380"/>
      <c r="H174" s="380"/>
      <c r="I174" s="380"/>
      <c r="J174" s="380"/>
      <c r="K174" s="380"/>
      <c r="L174" s="380"/>
      <c r="N174" s="190"/>
      <c r="O174" s="191"/>
      <c r="P174" s="191"/>
      <c r="Q174" s="191"/>
      <c r="R174" s="191"/>
      <c r="S174" s="191"/>
      <c r="T174" s="191"/>
      <c r="U174" s="191"/>
      <c r="V174" s="191"/>
    </row>
    <row r="175" spans="1:23" hidden="1" x14ac:dyDescent="0.35">
      <c r="B175" s="170" t="s">
        <v>584</v>
      </c>
      <c r="C175" s="170"/>
      <c r="D175" s="170"/>
      <c r="E175" s="170"/>
      <c r="F175" s="204" t="e">
        <f xml:space="preserve"> (400*F6)/(1000*(0.24*-H173))</f>
        <v>#REF!</v>
      </c>
      <c r="G175" s="205" t="s">
        <v>596</v>
      </c>
      <c r="H175" s="108"/>
      <c r="I175" s="108"/>
      <c r="N175" s="80"/>
      <c r="O175" s="80"/>
      <c r="P175" s="80"/>
      <c r="Q175" s="80"/>
      <c r="R175" s="80"/>
      <c r="S175" s="80"/>
      <c r="T175" s="80"/>
      <c r="U175" s="80"/>
      <c r="V175" s="80"/>
      <c r="W175" s="84"/>
    </row>
    <row r="176" spans="1:23" hidden="1" x14ac:dyDescent="0.35">
      <c r="N176" s="80"/>
      <c r="O176" s="80"/>
      <c r="P176" s="80"/>
      <c r="Q176" s="80"/>
      <c r="R176" s="80"/>
      <c r="S176" s="80"/>
      <c r="T176" s="80"/>
      <c r="U176" s="80"/>
      <c r="V176" s="80"/>
      <c r="W176" s="84"/>
    </row>
    <row r="177" spans="1:23" ht="18.5" hidden="1" x14ac:dyDescent="0.45">
      <c r="A177" s="83" t="s">
        <v>464</v>
      </c>
      <c r="N177" s="80"/>
      <c r="O177" s="80"/>
      <c r="P177" s="80"/>
      <c r="Q177" s="80"/>
      <c r="R177" s="80"/>
      <c r="S177" s="80"/>
      <c r="T177" s="80"/>
      <c r="U177" s="80"/>
      <c r="V177" s="80"/>
      <c r="W177" s="84"/>
    </row>
    <row r="178" spans="1:23" hidden="1" x14ac:dyDescent="0.35">
      <c r="A178" s="2" t="str">
        <f>'3. Mechanische ventilatie'!$I$123</f>
        <v>Nvt</v>
      </c>
      <c r="N178" s="80"/>
      <c r="O178" s="80"/>
      <c r="P178" s="80"/>
      <c r="Q178" s="80"/>
      <c r="R178" s="80"/>
      <c r="S178" s="80"/>
      <c r="T178" s="80"/>
      <c r="U178" s="80"/>
      <c r="V178" s="80"/>
      <c r="W178" s="84"/>
    </row>
    <row r="179" spans="1:23" hidden="1" x14ac:dyDescent="0.35">
      <c r="B179" t="str">
        <f>IF('3. Mechanische ventilatie'!I123="ja"," ",IF('3. Mechanische ventilatie'!I123=""," ",IF('3. Mechanische ventilatie'!I123="Nvt"," ",IF('3. Mechanische ventilatie'!I123="neen",+Masterdata!B322))))</f>
        <v xml:space="preserve"> </v>
      </c>
      <c r="N179" s="84"/>
      <c r="O179" s="84"/>
      <c r="P179" s="84"/>
      <c r="Q179" s="84"/>
      <c r="R179" s="84"/>
      <c r="S179" s="84"/>
      <c r="T179" s="84"/>
      <c r="U179" s="84"/>
      <c r="V179" s="84"/>
      <c r="W179" s="84"/>
    </row>
    <row r="180" spans="1:23" hidden="1" x14ac:dyDescent="0.35">
      <c r="N180" s="84"/>
      <c r="O180" s="84"/>
      <c r="P180" s="84"/>
      <c r="Q180" s="84"/>
      <c r="R180" s="84"/>
      <c r="S180" s="84"/>
      <c r="T180" s="84"/>
      <c r="U180" s="84"/>
      <c r="V180" s="84"/>
      <c r="W180" s="84"/>
    </row>
    <row r="181" spans="1:23" ht="18.5" hidden="1" x14ac:dyDescent="0.45">
      <c r="A181" s="102" t="s">
        <v>492</v>
      </c>
    </row>
    <row r="182" spans="1:23" ht="18.5" hidden="1" x14ac:dyDescent="0.45">
      <c r="A182" s="97" t="s">
        <v>607</v>
      </c>
    </row>
    <row r="183" spans="1:23" hidden="1" x14ac:dyDescent="0.35">
      <c r="A183" s="2" t="str">
        <f>'3. Mechanische ventilatie'!$I$126</f>
        <v>Nvt</v>
      </c>
    </row>
    <row r="184" spans="1:23" ht="9" hidden="1" customHeight="1" x14ac:dyDescent="0.35">
      <c r="B184" s="374" t="str">
        <f>IF('3. Mechanische ventilatie'!I126="ja"," ",IF('3. Mechanische ventilatie'!I126=""," ",IF('3. Mechanische ventilatie'!I126="Nvt"," ",IF('3. Mechanische ventilatie'!I126="neen",+Masterdata!B330))))</f>
        <v xml:space="preserve"> </v>
      </c>
      <c r="C184" s="374"/>
      <c r="D184" s="374"/>
      <c r="E184" s="374"/>
      <c r="F184" s="374"/>
      <c r="G184" s="374"/>
      <c r="H184" s="374"/>
      <c r="I184" s="374"/>
      <c r="J184" s="374"/>
      <c r="K184" s="374"/>
      <c r="L184" s="374"/>
    </row>
    <row r="185" spans="1:23" hidden="1" x14ac:dyDescent="0.35"/>
    <row r="186" spans="1:23" ht="18.5" hidden="1" x14ac:dyDescent="0.45">
      <c r="A186" s="83" t="s">
        <v>519</v>
      </c>
    </row>
    <row r="187" spans="1:23" hidden="1" x14ac:dyDescent="0.35">
      <c r="A187" s="105" t="str">
        <f>'3. Mechanische ventilatie'!$I$127</f>
        <v>Nvt</v>
      </c>
    </row>
    <row r="188" spans="1:23" ht="7.5" hidden="1" customHeight="1" x14ac:dyDescent="0.35">
      <c r="B188" t="str">
        <f>IF('3. Mechanische ventilatie'!I127="neen"," ",IF('3. Mechanische ventilatie'!I127=""," ",IF('3. Mechanische ventilatie'!I127="Nvt"," ",IF('3. Mechanische ventilatie'!I127="ja",+Masterdata!B337))))</f>
        <v xml:space="preserve"> </v>
      </c>
    </row>
    <row r="189" spans="1:23" hidden="1" x14ac:dyDescent="0.35"/>
    <row r="190" spans="1:23" ht="18.5" hidden="1" x14ac:dyDescent="0.45">
      <c r="A190" s="97" t="s">
        <v>598</v>
      </c>
      <c r="B190" s="170"/>
      <c r="C190" s="170"/>
      <c r="D190" s="170"/>
      <c r="E190" s="170"/>
      <c r="F190" s="170"/>
      <c r="G190" s="170"/>
    </row>
    <row r="191" spans="1:23" hidden="1" x14ac:dyDescent="0.35">
      <c r="A191" s="2" t="str">
        <f>'3. Mechanische ventilatie'!$I$128</f>
        <v>Nvt</v>
      </c>
    </row>
    <row r="192" spans="1:23" ht="7.5" hidden="1" customHeight="1" x14ac:dyDescent="0.35">
      <c r="B192" t="str">
        <f>IF('3. Mechanische ventilatie'!I128="ja"," ",IF('3. Mechanische ventilatie'!I128=""," ",IF('3. Mechanische ventilatie'!I128="Nvt"," ",IF('3. Mechanische ventilatie'!I128="neen",+Masterdata!B344))))</f>
        <v xml:space="preserve"> </v>
      </c>
    </row>
    <row r="193" spans="1:8" hidden="1" x14ac:dyDescent="0.35">
      <c r="B193" s="378" t="str">
        <f>'3. Mechanische ventilatie'!D129</f>
        <v>Benodigd ventilatieoppervlak per gevel bij dwarsventilatie (m²)</v>
      </c>
      <c r="C193" s="378"/>
      <c r="D193" s="378"/>
      <c r="E193" s="378"/>
      <c r="F193" s="378"/>
      <c r="G193" s="197" t="e">
        <f>'3. Mechanische ventilatie'!#REF!</f>
        <v>#REF!</v>
      </c>
      <c r="H193" s="115" t="s">
        <v>597</v>
      </c>
    </row>
    <row r="194" spans="1:8" hidden="1" x14ac:dyDescent="0.35">
      <c r="B194" s="378" t="str">
        <f>'3. Mechanische ventilatie'!D130</f>
        <v>Benodigd ventilatieoppervlak indien geen dwarsventilatie (m²)</v>
      </c>
      <c r="C194" s="378"/>
      <c r="D194" s="378"/>
      <c r="E194" s="378"/>
      <c r="F194" s="378"/>
      <c r="G194" s="197" t="e">
        <f>'3. Mechanische ventilatie'!#REF!</f>
        <v>#REF!</v>
      </c>
      <c r="H194" s="115" t="s">
        <v>597</v>
      </c>
    </row>
    <row r="195" spans="1:8" hidden="1" x14ac:dyDescent="0.35"/>
    <row r="196" spans="1:8" x14ac:dyDescent="0.35">
      <c r="A196" s="109" t="s">
        <v>467</v>
      </c>
    </row>
    <row r="197" spans="1:8" ht="18.5" x14ac:dyDescent="0.45">
      <c r="A197" s="97" t="s">
        <v>539</v>
      </c>
    </row>
    <row r="198" spans="1:8" ht="18.5" x14ac:dyDescent="0.45">
      <c r="A198" s="83" t="s">
        <v>552</v>
      </c>
    </row>
    <row r="199" spans="1:8" x14ac:dyDescent="0.35">
      <c r="A199" s="2" t="str">
        <f>'3. Mechanische ventilatie'!$I$147</f>
        <v>Neen</v>
      </c>
    </row>
    <row r="201" spans="1:8" ht="18.5" x14ac:dyDescent="0.45">
      <c r="A201" s="97" t="s">
        <v>553</v>
      </c>
    </row>
    <row r="202" spans="1:8" x14ac:dyDescent="0.35">
      <c r="A202" s="2" t="str">
        <f>'3. Mechanische ventilatie'!$I$149</f>
        <v>Neen</v>
      </c>
    </row>
    <row r="203" spans="1:8" x14ac:dyDescent="0.35">
      <c r="B203" t="str">
        <f>IF('3. Mechanische ventilatie'!I149="ja"," ",IF('3. Mechanische ventilatie'!I149=""," ",IF('3. Mechanische ventilatie'!I149="Nvt"," ",IF('3. Mechanische ventilatie'!I149="neen",+Masterdata!B360))))</f>
        <v>Installatie aanpassen (opnemen in het JAP of GPP).</v>
      </c>
    </row>
    <row r="205" spans="1:8" ht="18.5" x14ac:dyDescent="0.45">
      <c r="A205" s="97" t="s">
        <v>551</v>
      </c>
    </row>
    <row r="206" spans="1:8" x14ac:dyDescent="0.35">
      <c r="A206" s="2" t="str">
        <f>'3. Mechanische ventilatie'!$I$152</f>
        <v>Neen</v>
      </c>
    </row>
    <row r="207" spans="1:8" x14ac:dyDescent="0.35">
      <c r="B207" t="str">
        <f>IF('3. Mechanische ventilatie'!I149="ja"," ",IF('3. Mechanische ventilatie'!I149=""," ",IF('3. Mechanische ventilatie'!I149="Nvt"," ",IF('3. Mechanische ventilatie'!I149="neen",+Masterdata!B367))))</f>
        <v>Installatie aanpassen (opnemen in het JAP of GPP).</v>
      </c>
    </row>
    <row r="209" spans="1:12" ht="18.5" x14ac:dyDescent="0.45">
      <c r="A209" s="250" t="s">
        <v>631</v>
      </c>
      <c r="B209" s="178"/>
      <c r="C209" s="178"/>
      <c r="D209" s="178"/>
      <c r="E209" s="175"/>
      <c r="F209" s="176"/>
      <c r="G209" s="176"/>
      <c r="H209" s="176"/>
      <c r="I209" s="176"/>
      <c r="J209" s="176"/>
      <c r="K209" s="176"/>
      <c r="L209" s="177"/>
    </row>
    <row r="210" spans="1:12" ht="9.75" hidden="1" customHeight="1" x14ac:dyDescent="0.35">
      <c r="B210" s="375"/>
      <c r="C210" s="375"/>
      <c r="D210" s="375"/>
      <c r="E210" s="375"/>
      <c r="F210" s="375"/>
      <c r="G210" s="375"/>
      <c r="H210" s="375"/>
      <c r="I210" s="375"/>
      <c r="J210" s="375"/>
      <c r="K210" s="375"/>
      <c r="L210" s="375"/>
    </row>
    <row r="211" spans="1:12" ht="13.5" customHeight="1" x14ac:dyDescent="0.35">
      <c r="A211" s="213" t="s">
        <v>609</v>
      </c>
      <c r="B211" s="213"/>
      <c r="C211" s="214"/>
      <c r="D211" s="214"/>
      <c r="E211" s="210"/>
      <c r="F211" s="210"/>
      <c r="G211" s="210"/>
      <c r="H211" s="210"/>
      <c r="I211" s="210"/>
      <c r="J211" s="210"/>
      <c r="K211" s="210"/>
      <c r="L211" s="210"/>
    </row>
    <row r="212" spans="1:12" ht="32.25" customHeight="1" x14ac:dyDescent="0.35">
      <c r="B212" s="376" t="str">
        <f>'3. Mechanische ventilatie'!B159</f>
        <v>De mechanische ventilatie wordt momenteel, maar de ramen staan ook open. Hierdoor zal het systeem niet optimaal werken.</v>
      </c>
      <c r="C212" s="376"/>
      <c r="D212" s="376"/>
      <c r="E212" s="376"/>
      <c r="F212" s="376"/>
      <c r="G212" s="376"/>
      <c r="H212" s="376"/>
      <c r="I212" s="376"/>
      <c r="J212" s="376"/>
      <c r="K212" s="376"/>
      <c r="L212" s="376"/>
    </row>
    <row r="213" spans="1:12" hidden="1" x14ac:dyDescent="0.35">
      <c r="B213" s="180"/>
      <c r="C213" s="209"/>
      <c r="D213" s="209"/>
      <c r="E213" s="209"/>
      <c r="F213" s="209"/>
      <c r="G213" s="208"/>
      <c r="H213" s="80"/>
      <c r="I213" s="80"/>
      <c r="J213" s="80"/>
      <c r="K213" s="80"/>
      <c r="L213" s="180"/>
    </row>
    <row r="214" spans="1:12" x14ac:dyDescent="0.35">
      <c r="A214" s="215" t="s">
        <v>611</v>
      </c>
      <c r="B214" s="215"/>
      <c r="C214" s="216"/>
      <c r="D214" s="111"/>
      <c r="E214" s="111"/>
      <c r="F214" s="111"/>
      <c r="G214" s="111"/>
      <c r="H214" s="111"/>
      <c r="I214" s="111"/>
      <c r="J214" s="111"/>
      <c r="K214" s="111"/>
      <c r="L214" s="111"/>
    </row>
    <row r="215" spans="1:12" ht="21.75" customHeight="1" x14ac:dyDescent="0.35">
      <c r="B215" s="377" t="str">
        <f>'3. Mechanische ventilatie'!B162</f>
        <v>Vermits de mechanische installatie wordt gebruikt, raden we aan de ramen en deuren NIET open te zetten.</v>
      </c>
      <c r="C215" s="377"/>
      <c r="D215" s="377"/>
      <c r="E215" s="377"/>
      <c r="F215" s="377"/>
      <c r="G215" s="377"/>
      <c r="H215" s="377"/>
      <c r="I215" s="377"/>
      <c r="J215" s="377"/>
      <c r="K215" s="377"/>
      <c r="L215" s="377"/>
    </row>
    <row r="216" spans="1:12" hidden="1" x14ac:dyDescent="0.35">
      <c r="A216" s="77"/>
      <c r="B216" s="207"/>
      <c r="C216" s="227"/>
      <c r="D216" s="228"/>
      <c r="E216" s="228"/>
      <c r="F216" s="228"/>
      <c r="G216" s="228"/>
      <c r="H216" s="228"/>
      <c r="I216" s="228"/>
      <c r="J216" s="228"/>
      <c r="K216" s="228"/>
      <c r="L216" s="228"/>
    </row>
    <row r="217" spans="1:12" hidden="1" x14ac:dyDescent="0.35">
      <c r="A217" s="219"/>
      <c r="B217" s="379" t="s">
        <v>604</v>
      </c>
      <c r="C217" s="379"/>
      <c r="D217" s="379"/>
      <c r="E217" s="379"/>
      <c r="F217" s="379"/>
      <c r="G217" s="220" t="e">
        <f>F175</f>
        <v>#REF!</v>
      </c>
      <c r="H217" s="212" t="s">
        <v>583</v>
      </c>
      <c r="I217" s="80"/>
      <c r="J217" s="80"/>
      <c r="K217" s="80"/>
      <c r="L217" s="180"/>
    </row>
    <row r="218" spans="1:12" hidden="1" x14ac:dyDescent="0.35">
      <c r="B218" s="207"/>
      <c r="C218" s="229"/>
      <c r="D218" s="229"/>
      <c r="E218" s="229"/>
      <c r="F218" s="229"/>
      <c r="G218" s="217"/>
      <c r="H218" s="218"/>
      <c r="I218" s="80"/>
      <c r="J218" s="80"/>
      <c r="K218" s="80"/>
      <c r="L218" s="180"/>
    </row>
    <row r="219" spans="1:12" hidden="1" x14ac:dyDescent="0.35">
      <c r="B219" s="378" t="s">
        <v>600</v>
      </c>
      <c r="C219" s="378"/>
      <c r="D219" s="378"/>
      <c r="E219" s="378"/>
      <c r="F219" s="378"/>
      <c r="G219" s="221" t="e">
        <f>G193</f>
        <v>#REF!</v>
      </c>
      <c r="H219" s="115" t="s">
        <v>597</v>
      </c>
      <c r="I219" s="111"/>
      <c r="J219" s="80"/>
      <c r="K219" s="80"/>
      <c r="L219" s="180"/>
    </row>
    <row r="220" spans="1:12" hidden="1" x14ac:dyDescent="0.35">
      <c r="B220" s="378" t="s">
        <v>601</v>
      </c>
      <c r="C220" s="378"/>
      <c r="D220" s="378"/>
      <c r="E220" s="378"/>
      <c r="F220" s="378"/>
      <c r="G220" s="222" t="e">
        <f>G194</f>
        <v>#REF!</v>
      </c>
      <c r="H220" s="115" t="s">
        <v>597</v>
      </c>
      <c r="I220" s="80"/>
      <c r="J220" s="80"/>
      <c r="K220" s="80"/>
      <c r="L220" s="180"/>
    </row>
    <row r="221" spans="1:12" x14ac:dyDescent="0.35">
      <c r="B221" s="207"/>
      <c r="C221" s="77"/>
      <c r="D221" s="77"/>
      <c r="E221" s="77"/>
      <c r="F221" s="77"/>
      <c r="G221" s="80"/>
      <c r="H221" s="80"/>
      <c r="I221" s="80"/>
      <c r="J221" s="80"/>
      <c r="K221" s="80"/>
      <c r="L221" s="180"/>
    </row>
    <row r="222" spans="1:12" x14ac:dyDescent="0.35">
      <c r="A222" t="s">
        <v>538</v>
      </c>
      <c r="B222" s="2"/>
      <c r="L222" s="2"/>
    </row>
    <row r="223" spans="1:12" x14ac:dyDescent="0.35">
      <c r="B223" s="2"/>
      <c r="L223" s="2"/>
    </row>
    <row r="224" spans="1:12" x14ac:dyDescent="0.35">
      <c r="B224" s="2"/>
      <c r="L224" s="2"/>
    </row>
    <row r="225" spans="2:12" x14ac:dyDescent="0.35">
      <c r="B225" s="2"/>
      <c r="G225" s="232"/>
      <c r="L225" s="2"/>
    </row>
  </sheetData>
  <mergeCells count="62">
    <mergeCell ref="E42:L42"/>
    <mergeCell ref="C3:L3"/>
    <mergeCell ref="A4:C4"/>
    <mergeCell ref="C10:L10"/>
    <mergeCell ref="B19:L19"/>
    <mergeCell ref="B23:L23"/>
    <mergeCell ref="D4:G4"/>
    <mergeCell ref="H4:I4"/>
    <mergeCell ref="J4:L4"/>
    <mergeCell ref="B27:L27"/>
    <mergeCell ref="B32:L32"/>
    <mergeCell ref="B36:L36"/>
    <mergeCell ref="E40:L40"/>
    <mergeCell ref="E41:L41"/>
    <mergeCell ref="E84:G84"/>
    <mergeCell ref="E43:L43"/>
    <mergeCell ref="E44:L44"/>
    <mergeCell ref="E45:L45"/>
    <mergeCell ref="E46:L46"/>
    <mergeCell ref="E47:L47"/>
    <mergeCell ref="B52:L52"/>
    <mergeCell ref="B56:L56"/>
    <mergeCell ref="B60:L60"/>
    <mergeCell ref="B64:L64"/>
    <mergeCell ref="B76:L76"/>
    <mergeCell ref="B82:L82"/>
    <mergeCell ref="H156:I156"/>
    <mergeCell ref="B87:H87"/>
    <mergeCell ref="B96:L96"/>
    <mergeCell ref="B100:L100"/>
    <mergeCell ref="B111:L111"/>
    <mergeCell ref="A113:L113"/>
    <mergeCell ref="B115:L115"/>
    <mergeCell ref="B119:L119"/>
    <mergeCell ref="B123:L123"/>
    <mergeCell ref="A125:L125"/>
    <mergeCell ref="B136:L136"/>
    <mergeCell ref="B140:L140"/>
    <mergeCell ref="A170:D170"/>
    <mergeCell ref="B158:C158"/>
    <mergeCell ref="B159:C159"/>
    <mergeCell ref="B160:C160"/>
    <mergeCell ref="B161:C161"/>
    <mergeCell ref="B162:C162"/>
    <mergeCell ref="B163:C163"/>
    <mergeCell ref="B164:C164"/>
    <mergeCell ref="B165:C165"/>
    <mergeCell ref="B166:C166"/>
    <mergeCell ref="B167:C167"/>
    <mergeCell ref="B168:C168"/>
    <mergeCell ref="B220:F220"/>
    <mergeCell ref="A171:D171"/>
    <mergeCell ref="B173:G173"/>
    <mergeCell ref="B174:L174"/>
    <mergeCell ref="B184:L184"/>
    <mergeCell ref="B193:F193"/>
    <mergeCell ref="B194:F194"/>
    <mergeCell ref="B210:L210"/>
    <mergeCell ref="B212:L212"/>
    <mergeCell ref="B215:L215"/>
    <mergeCell ref="B217:F217"/>
    <mergeCell ref="B219:F219"/>
  </mergeCells>
  <conditionalFormatting sqref="A18">
    <cfRule type="containsText" dxfId="534" priority="123" operator="containsText" text="Neen">
      <formula>NOT(ISERROR(SEARCH("Neen",A18)))</formula>
    </cfRule>
    <cfRule type="containsText" dxfId="533" priority="124" operator="containsText" text="Ja">
      <formula>NOT(ISERROR(SEARCH("Ja",A18)))</formula>
    </cfRule>
    <cfRule type="colorScale" priority="125">
      <colorScale>
        <cfvo type="min"/>
        <cfvo type="max"/>
        <color rgb="FF92D050"/>
        <color rgb="FFFFEF9C"/>
      </colorScale>
    </cfRule>
  </conditionalFormatting>
  <conditionalFormatting sqref="A26">
    <cfRule type="containsText" dxfId="532" priority="41" operator="containsText" text="Nvt">
      <formula>NOT(ISERROR(SEARCH("Nvt",A26)))</formula>
    </cfRule>
    <cfRule type="containsText" dxfId="531" priority="120" operator="containsText" text="Neen">
      <formula>NOT(ISERROR(SEARCH("Neen",A26)))</formula>
    </cfRule>
    <cfRule type="containsText" dxfId="530" priority="121" operator="containsText" text="Ja">
      <formula>NOT(ISERROR(SEARCH("Ja",A26)))</formula>
    </cfRule>
    <cfRule type="colorScale" priority="122">
      <colorScale>
        <cfvo type="min"/>
        <cfvo type="max"/>
        <color rgb="FF92D050"/>
        <color rgb="FFFFEF9C"/>
      </colorScale>
    </cfRule>
  </conditionalFormatting>
  <conditionalFormatting sqref="A31">
    <cfRule type="cellIs" dxfId="529" priority="117" operator="equal">
      <formula>"Nvt"</formula>
    </cfRule>
    <cfRule type="cellIs" dxfId="528" priority="118" operator="equal">
      <formula>"neen"</formula>
    </cfRule>
    <cfRule type="cellIs" dxfId="527" priority="119" operator="equal">
      <formula>"ja"</formula>
    </cfRule>
  </conditionalFormatting>
  <conditionalFormatting sqref="A51">
    <cfRule type="cellIs" dxfId="526" priority="111" operator="equal">
      <formula>"Nvt"</formula>
    </cfRule>
    <cfRule type="cellIs" dxfId="525" priority="112" operator="equal">
      <formula>"Neen"</formula>
    </cfRule>
    <cfRule type="cellIs" dxfId="524" priority="113" operator="equal">
      <formula>"ja"</formula>
    </cfRule>
  </conditionalFormatting>
  <conditionalFormatting sqref="A39">
    <cfRule type="cellIs" dxfId="523" priority="114" operator="equal">
      <formula>"Nvt"</formula>
    </cfRule>
    <cfRule type="cellIs" dxfId="522" priority="115" operator="equal">
      <formula>"Neen"</formula>
    </cfRule>
    <cfRule type="cellIs" dxfId="521" priority="116" operator="equal">
      <formula>"ja"</formula>
    </cfRule>
  </conditionalFormatting>
  <conditionalFormatting sqref="A55">
    <cfRule type="cellIs" dxfId="520" priority="108" operator="equal">
      <formula>"Nvt"</formula>
    </cfRule>
    <cfRule type="cellIs" dxfId="519" priority="109" operator="equal">
      <formula>"Neen"</formula>
    </cfRule>
    <cfRule type="cellIs" dxfId="518" priority="110" operator="equal">
      <formula>"ja"</formula>
    </cfRule>
  </conditionalFormatting>
  <conditionalFormatting sqref="A59">
    <cfRule type="cellIs" dxfId="517" priority="105" operator="equal">
      <formula>"Nvt"</formula>
    </cfRule>
    <cfRule type="cellIs" dxfId="516" priority="106" operator="equal">
      <formula>"Neen"</formula>
    </cfRule>
    <cfRule type="cellIs" dxfId="515" priority="107" operator="equal">
      <formula>"ja"</formula>
    </cfRule>
  </conditionalFormatting>
  <conditionalFormatting sqref="A139">
    <cfRule type="cellIs" dxfId="514" priority="63" operator="equal">
      <formula>"Nvt"</formula>
    </cfRule>
    <cfRule type="cellIs" dxfId="513" priority="64" operator="equal">
      <formula>"Neen"</formula>
    </cfRule>
    <cfRule type="cellIs" dxfId="512" priority="65" operator="equal">
      <formula>"ja"</formula>
    </cfRule>
  </conditionalFormatting>
  <conditionalFormatting sqref="A67">
    <cfRule type="containsText" dxfId="511" priority="102" operator="containsText" text="NOK">
      <formula>NOT(ISERROR(SEARCH("NOK",A67)))</formula>
    </cfRule>
    <cfRule type="containsText" dxfId="510" priority="103" operator="containsText" text="OK">
      <formula>NOT(ISERROR(SEARCH("OK",A67)))</formula>
    </cfRule>
    <cfRule type="containsText" dxfId="509" priority="104" operator="containsText" text="Nvt">
      <formula>NOT(ISERROR(SEARCH("Nvt",A67)))</formula>
    </cfRule>
  </conditionalFormatting>
  <conditionalFormatting sqref="A103">
    <cfRule type="containsText" dxfId="508" priority="78" operator="containsText" text="Ja">
      <formula>NOT(ISERROR(SEARCH("Ja",A103)))</formula>
    </cfRule>
    <cfRule type="containsText" dxfId="507" priority="79" operator="containsText" text="Neen">
      <formula>NOT(ISERROR(SEARCH("Neen",A103)))</formula>
    </cfRule>
    <cfRule type="containsText" dxfId="506" priority="80" operator="containsText" text="Nvt">
      <formula>NOT(ISERROR(SEARCH("Nvt",A103)))</formula>
    </cfRule>
    <cfRule type="containsText" dxfId="505" priority="81" operator="containsText" text="Nvt">
      <formula>NOT(ISERROR(SEARCH("Nvt",A103)))</formula>
    </cfRule>
    <cfRule type="containsText" dxfId="504" priority="82" operator="containsText" text="Neen">
      <formula>NOT(ISERROR(SEARCH("Neen",A103)))</formula>
    </cfRule>
  </conditionalFormatting>
  <conditionalFormatting sqref="A71">
    <cfRule type="containsText" dxfId="503" priority="97" operator="containsText" text="Ja">
      <formula>NOT(ISERROR(SEARCH("Ja",A71)))</formula>
    </cfRule>
    <cfRule type="containsText" dxfId="502" priority="98" operator="containsText" text="Neen">
      <formula>NOT(ISERROR(SEARCH("Neen",A71)))</formula>
    </cfRule>
    <cfRule type="containsText" dxfId="501" priority="99" operator="containsText" text="Nvt">
      <formula>NOT(ISERROR(SEARCH("Nvt",A71)))</formula>
    </cfRule>
    <cfRule type="containsText" dxfId="500" priority="100" operator="containsText" text="Nvt">
      <formula>NOT(ISERROR(SEARCH("Nvt",A71)))</formula>
    </cfRule>
    <cfRule type="containsText" dxfId="499" priority="101" operator="containsText" text="Neen">
      <formula>NOT(ISERROR(SEARCH("Neen",A71)))</formula>
    </cfRule>
  </conditionalFormatting>
  <conditionalFormatting sqref="A75">
    <cfRule type="containsText" dxfId="498" priority="92" operator="containsText" text="Ja">
      <formula>NOT(ISERROR(SEARCH("Ja",A75)))</formula>
    </cfRule>
    <cfRule type="containsText" dxfId="497" priority="93" operator="containsText" text="Neen">
      <formula>NOT(ISERROR(SEARCH("Neen",A75)))</formula>
    </cfRule>
    <cfRule type="containsText" dxfId="496" priority="94" operator="containsText" text="Nvt">
      <formula>NOT(ISERROR(SEARCH("Nvt",A75)))</formula>
    </cfRule>
    <cfRule type="containsText" dxfId="495" priority="95" operator="containsText" text="Nvt">
      <formula>NOT(ISERROR(SEARCH("Nvt",A75)))</formula>
    </cfRule>
    <cfRule type="containsText" dxfId="494" priority="96" operator="containsText" text="Neen">
      <formula>NOT(ISERROR(SEARCH("Neen",A75)))</formula>
    </cfRule>
  </conditionalFormatting>
  <conditionalFormatting sqref="A81">
    <cfRule type="cellIs" dxfId="493" priority="89" operator="equal">
      <formula>"Nvt"</formula>
    </cfRule>
    <cfRule type="cellIs" dxfId="492" priority="90" operator="equal">
      <formula>"Neen"</formula>
    </cfRule>
    <cfRule type="cellIs" dxfId="491" priority="91" operator="equal">
      <formula>"ja"</formula>
    </cfRule>
  </conditionalFormatting>
  <conditionalFormatting sqref="A95">
    <cfRule type="cellIs" dxfId="490" priority="86" operator="equal">
      <formula>"Nvt"</formula>
    </cfRule>
    <cfRule type="cellIs" dxfId="489" priority="87" operator="equal">
      <formula>"Neen"</formula>
    </cfRule>
    <cfRule type="cellIs" dxfId="488" priority="88" operator="equal">
      <formula>"ja"</formula>
    </cfRule>
  </conditionalFormatting>
  <conditionalFormatting sqref="A99">
    <cfRule type="cellIs" dxfId="487" priority="83" operator="equal">
      <formula>"Nvt"</formula>
    </cfRule>
    <cfRule type="cellIs" dxfId="486" priority="84" operator="equal">
      <formula>"Neen"</formula>
    </cfRule>
    <cfRule type="cellIs" dxfId="485" priority="85" operator="equal">
      <formula>"ja"</formula>
    </cfRule>
  </conditionalFormatting>
  <conditionalFormatting sqref="A110">
    <cfRule type="cellIs" dxfId="484" priority="75" operator="equal">
      <formula>"Nvt"</formula>
    </cfRule>
    <cfRule type="cellIs" dxfId="483" priority="76" operator="equal">
      <formula>"Neen"</formula>
    </cfRule>
    <cfRule type="cellIs" dxfId="482" priority="77" operator="equal">
      <formula>"ja"</formula>
    </cfRule>
  </conditionalFormatting>
  <conditionalFormatting sqref="A118">
    <cfRule type="cellIs" dxfId="481" priority="72" operator="equal">
      <formula>"Nvt"</formula>
    </cfRule>
    <cfRule type="cellIs" dxfId="480" priority="73" operator="equal">
      <formula>"Neen"</formula>
    </cfRule>
    <cfRule type="cellIs" dxfId="479" priority="74" operator="equal">
      <formula>"ja"</formula>
    </cfRule>
  </conditionalFormatting>
  <conditionalFormatting sqref="A122">
    <cfRule type="cellIs" dxfId="478" priority="69" operator="equal">
      <formula>"Nvt"</formula>
    </cfRule>
    <cfRule type="cellIs" dxfId="477" priority="70" operator="equal">
      <formula>"Neen"</formula>
    </cfRule>
    <cfRule type="cellIs" dxfId="476" priority="71" operator="equal">
      <formula>"ja"</formula>
    </cfRule>
  </conditionalFormatting>
  <conditionalFormatting sqref="A135">
    <cfRule type="cellIs" dxfId="475" priority="66" operator="equal">
      <formula>"Nvt"</formula>
    </cfRule>
    <cfRule type="cellIs" dxfId="474" priority="67" operator="equal">
      <formula>"Neen"</formula>
    </cfRule>
    <cfRule type="cellIs" dxfId="473" priority="68" operator="equal">
      <formula>"ja"</formula>
    </cfRule>
  </conditionalFormatting>
  <conditionalFormatting sqref="A145">
    <cfRule type="cellIs" dxfId="472" priority="60" operator="equal">
      <formula>"Nvt"</formula>
    </cfRule>
    <cfRule type="cellIs" dxfId="471" priority="61" operator="equal">
      <formula>"Neen"</formula>
    </cfRule>
    <cfRule type="cellIs" dxfId="470" priority="62" operator="equal">
      <formula>"ja"</formula>
    </cfRule>
  </conditionalFormatting>
  <conditionalFormatting sqref="A149">
    <cfRule type="cellIs" dxfId="469" priority="57" operator="equal">
      <formula>"Nvt"</formula>
    </cfRule>
    <cfRule type="cellIs" dxfId="468" priority="58" operator="equal">
      <formula>"Neen"</formula>
    </cfRule>
    <cfRule type="cellIs" dxfId="467" priority="59" operator="equal">
      <formula>"ja"</formula>
    </cfRule>
  </conditionalFormatting>
  <conditionalFormatting sqref="A178">
    <cfRule type="cellIs" dxfId="466" priority="54" operator="equal">
      <formula>"Nvt"</formula>
    </cfRule>
    <cfRule type="cellIs" dxfId="465" priority="55" operator="equal">
      <formula>"Neen"</formula>
    </cfRule>
    <cfRule type="cellIs" dxfId="464" priority="56" operator="equal">
      <formula>"ja"</formula>
    </cfRule>
  </conditionalFormatting>
  <conditionalFormatting sqref="A206">
    <cfRule type="cellIs" dxfId="463" priority="42" operator="equal">
      <formula>"Nvt"</formula>
    </cfRule>
    <cfRule type="cellIs" dxfId="462" priority="43" operator="equal">
      <formula>"Neen"</formula>
    </cfRule>
    <cfRule type="cellIs" dxfId="461" priority="44" operator="equal">
      <formula>"ja"</formula>
    </cfRule>
  </conditionalFormatting>
  <conditionalFormatting sqref="A183">
    <cfRule type="cellIs" dxfId="460" priority="51" operator="equal">
      <formula>"Nvt"</formula>
    </cfRule>
    <cfRule type="cellIs" dxfId="459" priority="52" operator="equal">
      <formula>"Neen"</formula>
    </cfRule>
    <cfRule type="cellIs" dxfId="458" priority="53" operator="equal">
      <formula>"ja"</formula>
    </cfRule>
  </conditionalFormatting>
  <conditionalFormatting sqref="A199">
    <cfRule type="cellIs" dxfId="457" priority="48" operator="equal">
      <formula>"Nvt"</formula>
    </cfRule>
    <cfRule type="cellIs" dxfId="456" priority="49" operator="equal">
      <formula>"Neen"</formula>
    </cfRule>
    <cfRule type="cellIs" dxfId="455" priority="50" operator="equal">
      <formula>"ja"</formula>
    </cfRule>
  </conditionalFormatting>
  <conditionalFormatting sqref="A202">
    <cfRule type="cellIs" dxfId="454" priority="45" operator="equal">
      <formula>"Nvt"</formula>
    </cfRule>
    <cfRule type="cellIs" dxfId="453" priority="46" operator="equal">
      <formula>"Neen"</formula>
    </cfRule>
    <cfRule type="cellIs" dxfId="452" priority="47" operator="equal">
      <formula>"ja"</formula>
    </cfRule>
  </conditionalFormatting>
  <conditionalFormatting sqref="A130">
    <cfRule type="containsText" dxfId="451" priority="37" operator="containsText" text="Nvt">
      <formula>NOT(ISERROR(SEARCH("Nvt",A130)))</formula>
    </cfRule>
    <cfRule type="containsText" dxfId="450" priority="38" operator="containsText" text="Vuil">
      <formula>NOT(ISERROR(SEARCH("Vuil",A130)))</formula>
    </cfRule>
    <cfRule type="containsText" dxfId="449" priority="39" operator="containsText" text="Matig schoon">
      <formula>NOT(ISERROR(SEARCH("Matig schoon",A130)))</formula>
    </cfRule>
    <cfRule type="containsText" dxfId="448" priority="40" operator="containsText" text="Schoon">
      <formula>NOT(ISERROR(SEARCH("Schoon",A130)))</formula>
    </cfRule>
  </conditionalFormatting>
  <conditionalFormatting sqref="A191">
    <cfRule type="cellIs" dxfId="447" priority="34" operator="equal">
      <formula>"Nvt"</formula>
    </cfRule>
    <cfRule type="cellIs" dxfId="446" priority="35" operator="equal">
      <formula>"Neen"</formula>
    </cfRule>
    <cfRule type="cellIs" dxfId="445" priority="36" operator="equal">
      <formula>"ja"</formula>
    </cfRule>
  </conditionalFormatting>
  <conditionalFormatting sqref="A63">
    <cfRule type="cellIs" dxfId="444" priority="31" operator="equal">
      <formula>"Nvt"</formula>
    </cfRule>
    <cfRule type="cellIs" dxfId="443" priority="32" operator="equal">
      <formula>"Neen"</formula>
    </cfRule>
    <cfRule type="cellIs" dxfId="442" priority="33" operator="equal">
      <formula>"ja"</formula>
    </cfRule>
  </conditionalFormatting>
  <conditionalFormatting sqref="E84:E85 E89 E91:E92">
    <cfRule type="containsText" dxfId="441" priority="26" operator="containsText" text="II. 400 - 600: Matig">
      <formula>NOT(ISERROR(SEARCH("II. 400 - 600: Matig",E84)))</formula>
    </cfRule>
    <cfRule type="containsText" dxfId="440" priority="27" operator="containsText" text="IV. &gt; 1000: Slecht">
      <formula>NOT(ISERROR(SEARCH("IV. &gt; 1000: Slecht",E84)))</formula>
    </cfRule>
    <cfRule type="containsText" dxfId="439" priority="28" operator="containsText" text="III. 600 - 1000: Onvoldoende">
      <formula>NOT(ISERROR(SEARCH("III. 600 - 1000: Onvoldoende",E84)))</formula>
    </cfRule>
    <cfRule type="containsText" dxfId="438" priority="29" operator="containsText" text="I. 250 - 400: Goed">
      <formula>NOT(ISERROR(SEARCH("I. 250 - 400: Goed",E84)))</formula>
    </cfRule>
    <cfRule type="containsText" dxfId="437" priority="30" operator="containsText" text="O. &lt; 250: Zeer goed">
      <formula>NOT(ISERROR(SEARCH("O. &lt; 250: Zeer goed",E84)))</formula>
    </cfRule>
  </conditionalFormatting>
  <conditionalFormatting sqref="A35">
    <cfRule type="cellIs" dxfId="436" priority="23" operator="equal">
      <formula>"Nvt"</formula>
    </cfRule>
    <cfRule type="cellIs" dxfId="435" priority="24" operator="equal">
      <formula>"Neen"</formula>
    </cfRule>
    <cfRule type="cellIs" dxfId="434" priority="25" operator="equal">
      <formula>"ja"</formula>
    </cfRule>
  </conditionalFormatting>
  <conditionalFormatting sqref="N174:V174">
    <cfRule type="dataBar" priority="22">
      <dataBar>
        <cfvo type="num" val="-100"/>
        <cfvo type="num" val="0"/>
        <color rgb="FFFF0000"/>
      </dataBar>
      <extLst>
        <ext xmlns:x14="http://schemas.microsoft.com/office/spreadsheetml/2009/9/main" uri="{B025F937-C7B1-47D3-B67F-A62EFF666E3E}">
          <x14:id>{E2B21F5D-632D-41B3-A547-D1E45B2131BE}</x14:id>
        </ext>
      </extLst>
    </cfRule>
  </conditionalFormatting>
  <conditionalFormatting sqref="H173">
    <cfRule type="cellIs" dxfId="433" priority="20" operator="greaterThan">
      <formula>0</formula>
    </cfRule>
    <cfRule type="cellIs" dxfId="432" priority="21" operator="lessThanOrEqual">
      <formula>0</formula>
    </cfRule>
  </conditionalFormatting>
  <conditionalFormatting sqref="A114">
    <cfRule type="cellIs" dxfId="431" priority="17" operator="equal">
      <formula>"Nvt"</formula>
    </cfRule>
    <cfRule type="cellIs" dxfId="430" priority="18" operator="equal">
      <formula>"Neen"</formula>
    </cfRule>
    <cfRule type="cellIs" dxfId="429" priority="19" operator="equal">
      <formula>"ja"</formula>
    </cfRule>
  </conditionalFormatting>
  <conditionalFormatting sqref="A126">
    <cfRule type="cellIs" dxfId="428" priority="14" operator="equal">
      <formula>"Nvt"</formula>
    </cfRule>
    <cfRule type="cellIs" dxfId="427" priority="15" operator="equal">
      <formula>"Neen"</formula>
    </cfRule>
    <cfRule type="cellIs" dxfId="426" priority="16" operator="equal">
      <formula>"ja"</formula>
    </cfRule>
  </conditionalFormatting>
  <conditionalFormatting sqref="A187">
    <cfRule type="cellIs" dxfId="425" priority="11" operator="equal">
      <formula>"Nvt"</formula>
    </cfRule>
    <cfRule type="cellIs" dxfId="424" priority="12" operator="equal">
      <formula>"Neen"</formula>
    </cfRule>
    <cfRule type="cellIs" dxfId="423" priority="13" operator="equal">
      <formula>"ja"</formula>
    </cfRule>
  </conditionalFormatting>
  <conditionalFormatting sqref="A87:A88">
    <cfRule type="cellIs" dxfId="422" priority="8" operator="equal">
      <formula>"Nvt"</formula>
    </cfRule>
    <cfRule type="cellIs" dxfId="421" priority="9" operator="equal">
      <formula>"Neen"</formula>
    </cfRule>
    <cfRule type="cellIs" dxfId="420" priority="10" operator="equal">
      <formula>"ja"</formula>
    </cfRule>
  </conditionalFormatting>
  <conditionalFormatting sqref="A91:A92">
    <cfRule type="cellIs" dxfId="419" priority="5" operator="equal">
      <formula>"Nvt"</formula>
    </cfRule>
    <cfRule type="cellIs" dxfId="418" priority="6" operator="equal">
      <formula>"Neen"</formula>
    </cfRule>
    <cfRule type="cellIs" dxfId="417" priority="7" operator="equal">
      <formula>"ja"</formula>
    </cfRule>
  </conditionalFormatting>
  <conditionalFormatting sqref="A22">
    <cfRule type="containsText" dxfId="416" priority="1" operator="containsText" text="Nvt">
      <formula>NOT(ISERROR(SEARCH("Nvt",A22)))</formula>
    </cfRule>
    <cfRule type="containsText" dxfId="415" priority="2" operator="containsText" text="Neen">
      <formula>NOT(ISERROR(SEARCH("Neen",A22)))</formula>
    </cfRule>
    <cfRule type="containsText" dxfId="414" priority="3" operator="containsText" text="Ja">
      <formula>NOT(ISERROR(SEARCH("Ja",A22)))</formula>
    </cfRule>
    <cfRule type="colorScale" priority="4">
      <colorScale>
        <cfvo type="min"/>
        <cfvo type="max"/>
        <color rgb="FF92D050"/>
        <color rgb="FFFFEF9C"/>
      </colorScale>
    </cfRule>
  </conditionalFormatting>
  <pageMargins left="0.70866141732283472" right="0.70866141732283472" top="0.74803149606299213" bottom="0.74803149606299213" header="0.31496062992125984" footer="0.31496062992125984"/>
  <pageSetup paperSize="9" fitToHeight="0" orientation="portrait" horizontalDpi="1200" verticalDpi="1200" r:id="rId1"/>
  <rowBreaks count="2" manualBreakCount="2">
    <brk id="60" max="11" man="1"/>
    <brk id="152" max="11" man="1"/>
  </rowBreaks>
  <legacyDrawing r:id="rId2"/>
  <extLst>
    <ext xmlns:x14="http://schemas.microsoft.com/office/spreadsheetml/2009/9/main" uri="{78C0D931-6437-407d-A8EE-F0AAD7539E65}">
      <x14:conditionalFormattings>
        <x14:conditionalFormatting xmlns:xm="http://schemas.microsoft.com/office/excel/2006/main">
          <x14:cfRule type="dataBar" id="{E2B21F5D-632D-41B3-A547-D1E45B2131BE}">
            <x14:dataBar minLength="0" maxLength="100" gradient="0">
              <x14:cfvo type="num">
                <xm:f>-100</xm:f>
              </x14:cfvo>
              <x14:cfvo type="num">
                <xm:f>0</xm:f>
              </x14:cfvo>
              <x14:negativeFillColor rgb="FFFF0000"/>
              <x14:axisColor rgb="FF000000"/>
            </x14:dataBar>
          </x14:cfRule>
          <xm:sqref>N174:V174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Masterdata!$N$5:$N$320</xm:f>
          </x14:formula1>
          <xm:sqref>D7:D9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64"/>
  <sheetViews>
    <sheetView tabSelected="1" view="pageBreakPreview" zoomScaleNormal="100" zoomScaleSheetLayoutView="100" workbookViewId="0">
      <pane ySplit="8" topLeftCell="A118" activePane="bottomLeft" state="frozen"/>
      <selection pane="bottomLeft" activeCell="K140" sqref="K140"/>
    </sheetView>
  </sheetViews>
  <sheetFormatPr defaultRowHeight="14.5" x14ac:dyDescent="0.35"/>
  <cols>
    <col min="1" max="1" width="4.1796875" style="2" customWidth="1"/>
    <col min="2" max="2" width="6.1796875" customWidth="1"/>
    <col min="3" max="3" width="7.54296875" customWidth="1"/>
    <col min="4" max="4" width="12.453125" customWidth="1"/>
    <col min="5" max="5" width="11.7265625" customWidth="1"/>
    <col min="6" max="6" width="9.54296875" customWidth="1"/>
    <col min="7" max="7" width="9.7265625" customWidth="1"/>
    <col min="8" max="8" width="26.54296875" customWidth="1"/>
    <col min="9" max="9" width="14.54296875" style="2" customWidth="1"/>
    <col min="11" max="11" width="10" customWidth="1"/>
  </cols>
  <sheetData>
    <row r="1" spans="1:13" ht="15.5" x14ac:dyDescent="0.35">
      <c r="A1" s="275" t="str">
        <f>Inplantingsplan!A34&amp;" = gebouw "&amp;Inplantingsplan!B34&amp;"- "&amp;Inplantingsplan!C34</f>
        <v>Grote ruimte zoals turnzalen, praktijkruimte, … = gebouw D- D001</v>
      </c>
      <c r="B1" s="124"/>
      <c r="C1" s="124"/>
      <c r="D1" s="124"/>
      <c r="E1" s="124"/>
      <c r="F1" s="124"/>
      <c r="G1" s="124"/>
      <c r="H1" s="123"/>
      <c r="I1" s="123"/>
    </row>
    <row r="2" spans="1:13" x14ac:dyDescent="0.35">
      <c r="A2"/>
      <c r="H2" s="2"/>
      <c r="I2"/>
    </row>
    <row r="3" spans="1:13" x14ac:dyDescent="0.35">
      <c r="A3" s="1" t="s">
        <v>406</v>
      </c>
      <c r="H3" s="2"/>
      <c r="I3"/>
    </row>
    <row r="4" spans="1:13" x14ac:dyDescent="0.35">
      <c r="B4" s="115">
        <f>D5*D6</f>
        <v>127.72000000000001</v>
      </c>
      <c r="C4" s="115" t="s">
        <v>405</v>
      </c>
      <c r="E4" s="115">
        <f>D5*D6*D7</f>
        <v>638.6</v>
      </c>
      <c r="F4" s="115" t="s">
        <v>399</v>
      </c>
      <c r="H4" s="2"/>
      <c r="I4"/>
    </row>
    <row r="5" spans="1:13" x14ac:dyDescent="0.35">
      <c r="B5" s="267" t="s">
        <v>257</v>
      </c>
      <c r="D5" s="108">
        <v>10.3</v>
      </c>
      <c r="E5" t="s">
        <v>402</v>
      </c>
      <c r="H5" s="2"/>
      <c r="I5"/>
    </row>
    <row r="6" spans="1:13" x14ac:dyDescent="0.35">
      <c r="B6" s="267" t="s">
        <v>258</v>
      </c>
      <c r="D6" s="108">
        <v>12.4</v>
      </c>
      <c r="E6" t="s">
        <v>402</v>
      </c>
      <c r="H6" s="2"/>
      <c r="I6"/>
    </row>
    <row r="7" spans="1:13" x14ac:dyDescent="0.35">
      <c r="B7" s="267" t="s">
        <v>401</v>
      </c>
      <c r="D7" s="108">
        <v>5</v>
      </c>
      <c r="E7" t="s">
        <v>402</v>
      </c>
      <c r="H7" s="2"/>
      <c r="I7"/>
    </row>
    <row r="8" spans="1:13" x14ac:dyDescent="0.35">
      <c r="A8" s="267"/>
      <c r="C8" s="84"/>
      <c r="H8" s="2"/>
      <c r="I8"/>
    </row>
    <row r="9" spans="1:13" ht="15.5" x14ac:dyDescent="0.35">
      <c r="A9" s="116" t="s">
        <v>225</v>
      </c>
      <c r="B9" s="118"/>
      <c r="C9" s="118"/>
      <c r="D9" s="118"/>
      <c r="E9" s="118"/>
      <c r="F9" s="118"/>
      <c r="G9" s="118"/>
      <c r="H9" s="118"/>
      <c r="I9" s="117"/>
      <c r="J9" s="84"/>
      <c r="L9" s="84"/>
      <c r="M9" s="84"/>
    </row>
    <row r="10" spans="1:13" x14ac:dyDescent="0.35">
      <c r="A10" s="2">
        <v>1</v>
      </c>
      <c r="B10" t="s">
        <v>416</v>
      </c>
      <c r="I10" s="121">
        <v>19</v>
      </c>
      <c r="L10" s="84"/>
      <c r="M10" s="84"/>
    </row>
    <row r="11" spans="1:13" ht="29.25" customHeight="1" x14ac:dyDescent="0.35">
      <c r="A11" s="2">
        <v>2</v>
      </c>
      <c r="B11" s="374" t="s">
        <v>641</v>
      </c>
      <c r="C11" s="374"/>
      <c r="D11" s="374"/>
      <c r="E11" s="374"/>
      <c r="F11" s="374"/>
      <c r="G11" s="374"/>
      <c r="H11" s="374"/>
      <c r="I11" s="85" t="s">
        <v>221</v>
      </c>
      <c r="L11" s="84"/>
      <c r="M11" s="84"/>
    </row>
    <row r="12" spans="1:13" ht="66" customHeight="1" x14ac:dyDescent="0.35">
      <c r="B12" s="385" t="str">
        <f>IF('4. Grote ruimte'!I11="ja"," ",IF('4. Grote ruimte'!I11=""," ",IF('4. Grote ruimte'!I11="neen",+Masterdata!B83)))</f>
        <v>Leerlingen en leerkrachten in de klas (lokaal) verontreinigen de klas door hun activiteiten en het verspreiden van stofdeeltjes, haren, huidschilfers en kledingvezels.
Een paar tips om de vervuilende bronnen in de klas te beperken en de klasruimte proper en fris te houden. Op te nemen in de afsprakenlijst binnen de organisatie van de school: zie leeswijzer</v>
      </c>
      <c r="C12" s="385"/>
      <c r="D12" s="385"/>
      <c r="E12" s="385"/>
      <c r="F12" s="385"/>
      <c r="G12" s="385"/>
      <c r="H12" s="385"/>
      <c r="I12" s="180"/>
      <c r="L12" s="84"/>
      <c r="M12" s="84"/>
    </row>
    <row r="13" spans="1:13" x14ac:dyDescent="0.35">
      <c r="B13" s="189"/>
      <c r="C13" s="189"/>
      <c r="D13" s="189"/>
      <c r="E13" s="189"/>
      <c r="F13" s="189"/>
      <c r="G13" s="189"/>
      <c r="H13" s="189"/>
      <c r="I13" s="180"/>
      <c r="L13" s="84"/>
      <c r="M13" s="84"/>
    </row>
    <row r="14" spans="1:13" x14ac:dyDescent="0.35">
      <c r="A14" s="2">
        <v>3</v>
      </c>
      <c r="B14" s="161" t="s">
        <v>529</v>
      </c>
      <c r="I14" s="2" t="s">
        <v>221</v>
      </c>
      <c r="L14" s="84"/>
      <c r="M14" s="84"/>
    </row>
    <row r="15" spans="1:13" x14ac:dyDescent="0.35">
      <c r="B15" s="405" t="str">
        <f>IF('4. Grote ruimte'!I14="ja"," ",IF('4. Grote ruimte'!I14=""," ",IF('4. Grote ruimte'!I14="neen",+Masterdata!B89)))</f>
        <v>Op te nemen in de afsprakenlijst binnen de organisatie van de school: zie leeswijzer</v>
      </c>
      <c r="C15" s="405"/>
      <c r="D15" s="405"/>
      <c r="E15" s="405"/>
      <c r="F15" s="405"/>
      <c r="G15" s="405"/>
      <c r="H15" s="405"/>
      <c r="L15" s="84"/>
      <c r="M15" s="84"/>
    </row>
    <row r="16" spans="1:13" x14ac:dyDescent="0.35">
      <c r="B16" s="161"/>
      <c r="L16" s="84"/>
      <c r="M16" s="84"/>
    </row>
    <row r="17" spans="1:13" x14ac:dyDescent="0.35">
      <c r="A17" s="92">
        <v>4</v>
      </c>
      <c r="B17" s="93" t="s">
        <v>530</v>
      </c>
      <c r="C17" s="93"/>
      <c r="D17" s="93"/>
      <c r="E17" s="81"/>
      <c r="F17" s="81"/>
      <c r="I17" s="2" t="s">
        <v>221</v>
      </c>
      <c r="L17" s="84"/>
      <c r="M17" s="84"/>
    </row>
    <row r="18" spans="1:13" ht="51" customHeight="1" x14ac:dyDescent="0.35">
      <c r="A18" s="92"/>
      <c r="B18" s="382" t="str">
        <f>IF('4. Grote ruimte'!I17="ja"," ",IF('4. Grote ruimte'!I17=""," ",IF('4. Grote ruimte'!I17="Nvt"," ",IF('4. Grote ruimte'!I17="neen",+Masterdata!B96))))</f>
        <v>De lucht in een klas met actieve kinderen raakt snel verontreinigd. In de klas zorgen stiften, lijm, verf, meubelen of computers en ook de ademhaling van de aanwezigen voor luchtvervuiling. Om de vervuiling  te verwijderen moet het klaslokaal geventileerd en verlucht worden.</v>
      </c>
      <c r="C18" s="382"/>
      <c r="D18" s="382"/>
      <c r="E18" s="382"/>
      <c r="F18" s="382"/>
      <c r="G18" s="382"/>
      <c r="H18" s="382"/>
      <c r="L18" s="84"/>
      <c r="M18" s="84"/>
    </row>
    <row r="19" spans="1:13" x14ac:dyDescent="0.35">
      <c r="A19" s="92"/>
      <c r="B19" s="93"/>
      <c r="C19" s="93"/>
      <c r="D19" s="93"/>
      <c r="E19" s="81"/>
      <c r="F19" s="81"/>
      <c r="L19" s="84"/>
      <c r="M19" s="84"/>
    </row>
    <row r="20" spans="1:13" x14ac:dyDescent="0.35">
      <c r="A20" s="150">
        <v>5</v>
      </c>
      <c r="B20" s="201" t="s">
        <v>437</v>
      </c>
      <c r="C20" s="106"/>
      <c r="D20" s="106"/>
      <c r="E20" s="106"/>
      <c r="F20" s="106"/>
      <c r="G20" s="106"/>
      <c r="H20" s="106"/>
      <c r="I20" s="150"/>
      <c r="L20" s="84"/>
      <c r="M20" s="84"/>
    </row>
    <row r="21" spans="1:13" x14ac:dyDescent="0.35">
      <c r="A21" s="90"/>
      <c r="B21" s="92" t="s">
        <v>233</v>
      </c>
      <c r="C21" s="93" t="s">
        <v>357</v>
      </c>
      <c r="D21" s="93"/>
      <c r="E21" s="81"/>
      <c r="F21" s="81"/>
      <c r="I21" s="2" t="s">
        <v>221</v>
      </c>
      <c r="L21" s="84"/>
      <c r="M21" s="84"/>
    </row>
    <row r="22" spans="1:13" ht="120.75" customHeight="1" x14ac:dyDescent="0.35">
      <c r="A22" s="90"/>
      <c r="B22" s="92"/>
      <c r="C22" s="382" t="str">
        <f>IF('4. Grote ruimte'!I21="ja"," ",IF('4. Grote ruimte'!I21=""," ",IF('4. Grote ruimte'!I21="Nvt"," ",IF('4. Grote ruimte'!I21="neen",+Masterdata!B104))))</f>
        <v>Spuivoorzieningen zullen in elk klaslokaal voldoende aanwezig moeten zijn om in korte tijd (bv speeltijd) veel warme of verontreinigde lucht af te voeren.
• Alle verblijfsruimten bezitten voorzieningen om te spuien. Denk hier aan kipramen voor  dwarsventilatie.
• Bij één buitengevel: ten minste 6,0 m2  te openen ramen of deuren
• Bij twee tegenover elkaar liggende buitengevels, of twee buitengevels die onder een hoek van 90º  ten opzicht van elkaar zijn gesitueerd: ten minste 1,5 m2  te openen ramen of deuren per gevel. ( = dwarsventilatie)</v>
      </c>
      <c r="D22" s="382"/>
      <c r="E22" s="382"/>
      <c r="F22" s="382"/>
      <c r="G22" s="382"/>
      <c r="H22" s="382"/>
      <c r="L22" s="84"/>
      <c r="M22" s="84"/>
    </row>
    <row r="23" spans="1:13" x14ac:dyDescent="0.35">
      <c r="A23" s="90"/>
      <c r="B23" s="92"/>
      <c r="C23" s="93"/>
      <c r="D23" s="93"/>
      <c r="E23" s="81"/>
      <c r="F23" s="81"/>
      <c r="L23" s="84"/>
      <c r="M23" s="84"/>
    </row>
    <row r="24" spans="1:13" x14ac:dyDescent="0.35">
      <c r="A24" s="90"/>
      <c r="B24" s="92" t="s">
        <v>234</v>
      </c>
      <c r="C24" s="283" t="s">
        <v>556</v>
      </c>
      <c r="D24" s="283"/>
      <c r="E24" s="283"/>
      <c r="F24" s="283"/>
      <c r="G24" s="283"/>
      <c r="H24" s="283"/>
      <c r="I24" s="2" t="s">
        <v>221</v>
      </c>
      <c r="L24" s="84"/>
      <c r="M24" s="84"/>
    </row>
    <row r="25" spans="1:13" ht="53.25" customHeight="1" x14ac:dyDescent="0.35">
      <c r="A25" s="90"/>
      <c r="B25" s="92"/>
      <c r="C25" s="406" t="str">
        <f>IF('4. Grote ruimte'!I24="ja"," ",IF('4. Grote ruimte'!I24=""," ",IF('4. Grote ruimte'!I24="Nvt"," ",IF('4. Grote ruimte'!I24="neen",+Masterdata!B111))))</f>
        <v>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v>
      </c>
      <c r="D25" s="406"/>
      <c r="E25" s="406"/>
      <c r="F25" s="406"/>
      <c r="G25" s="406"/>
      <c r="H25" s="406"/>
      <c r="L25" s="84"/>
      <c r="M25" s="84"/>
    </row>
    <row r="26" spans="1:13" x14ac:dyDescent="0.35">
      <c r="A26" s="90"/>
      <c r="B26" s="92"/>
      <c r="C26" s="283"/>
      <c r="D26" s="283"/>
      <c r="E26" s="283"/>
      <c r="F26" s="283"/>
      <c r="G26" s="283"/>
      <c r="H26" s="283"/>
      <c r="L26" s="84"/>
      <c r="M26" s="84"/>
    </row>
    <row r="27" spans="1:13" ht="15" customHeight="1" x14ac:dyDescent="0.35">
      <c r="A27" s="90"/>
      <c r="B27" s="92" t="s">
        <v>235</v>
      </c>
      <c r="C27" s="96" t="s">
        <v>483</v>
      </c>
      <c r="D27" s="93"/>
      <c r="E27" s="93"/>
      <c r="F27" s="93"/>
      <c r="I27" s="2" t="s">
        <v>221</v>
      </c>
      <c r="L27" s="84"/>
      <c r="M27" s="84"/>
    </row>
    <row r="28" spans="1:13" ht="15" customHeight="1" x14ac:dyDescent="0.35">
      <c r="A28" s="90"/>
      <c r="B28" s="92"/>
      <c r="C28" s="93" t="s">
        <v>359</v>
      </c>
      <c r="D28" s="96" t="s">
        <v>226</v>
      </c>
      <c r="E28" s="93"/>
      <c r="F28" s="284" t="s">
        <v>455</v>
      </c>
      <c r="G28" s="285"/>
      <c r="H28" s="285"/>
      <c r="I28" s="286"/>
    </row>
    <row r="29" spans="1:13" ht="15" customHeight="1" x14ac:dyDescent="0.35">
      <c r="A29" s="90"/>
      <c r="B29" s="92"/>
      <c r="C29" s="93" t="s">
        <v>360</v>
      </c>
      <c r="D29" s="96" t="s">
        <v>271</v>
      </c>
      <c r="E29" s="93"/>
      <c r="F29" s="284" t="s">
        <v>455</v>
      </c>
      <c r="G29" s="285"/>
      <c r="H29" s="285"/>
      <c r="I29" s="286"/>
    </row>
    <row r="30" spans="1:13" ht="15" customHeight="1" x14ac:dyDescent="0.35">
      <c r="A30" s="90"/>
      <c r="B30" s="92"/>
      <c r="C30" s="93" t="s">
        <v>361</v>
      </c>
      <c r="D30" s="96" t="s">
        <v>227</v>
      </c>
      <c r="E30" s="93"/>
      <c r="F30" s="284" t="s">
        <v>455</v>
      </c>
      <c r="G30" s="285"/>
      <c r="H30" s="285"/>
      <c r="I30" s="286"/>
    </row>
    <row r="31" spans="1:13" ht="15" customHeight="1" x14ac:dyDescent="0.35">
      <c r="A31" s="90"/>
      <c r="B31" s="92"/>
      <c r="C31" s="93" t="s">
        <v>362</v>
      </c>
      <c r="D31" s="93" t="s">
        <v>228</v>
      </c>
      <c r="E31" s="93"/>
      <c r="F31" s="284" t="s">
        <v>455</v>
      </c>
      <c r="G31" s="285"/>
      <c r="H31" s="285"/>
      <c r="I31" s="286"/>
    </row>
    <row r="32" spans="1:13" ht="15" customHeight="1" x14ac:dyDescent="0.35">
      <c r="A32" s="90"/>
      <c r="B32" s="92"/>
      <c r="C32" s="93" t="s">
        <v>363</v>
      </c>
      <c r="D32" s="93" t="s">
        <v>229</v>
      </c>
      <c r="E32" s="93"/>
      <c r="F32" s="284" t="s">
        <v>455</v>
      </c>
      <c r="G32" s="285"/>
      <c r="H32" s="285"/>
      <c r="I32" s="286"/>
    </row>
    <row r="33" spans="1:22" ht="15" customHeight="1" x14ac:dyDescent="0.35">
      <c r="A33" s="90"/>
      <c r="B33" s="92"/>
      <c r="C33" s="106" t="s">
        <v>364</v>
      </c>
      <c r="D33" s="93" t="s">
        <v>230</v>
      </c>
      <c r="E33" s="93"/>
      <c r="F33" s="284" t="s">
        <v>455</v>
      </c>
      <c r="G33" s="285"/>
      <c r="H33" s="285"/>
      <c r="I33" s="286"/>
    </row>
    <row r="34" spans="1:22" ht="15" customHeight="1" x14ac:dyDescent="0.35">
      <c r="A34" s="90"/>
      <c r="B34" s="92"/>
      <c r="C34" s="106" t="s">
        <v>365</v>
      </c>
      <c r="D34" s="93" t="s">
        <v>231</v>
      </c>
      <c r="E34" s="93"/>
      <c r="F34" s="284" t="s">
        <v>455</v>
      </c>
      <c r="G34" s="285"/>
      <c r="H34" s="285"/>
      <c r="I34" s="286"/>
    </row>
    <row r="35" spans="1:22" ht="15" customHeight="1" x14ac:dyDescent="0.35">
      <c r="A35" s="90"/>
      <c r="B35" s="92"/>
      <c r="C35" s="106" t="s">
        <v>560</v>
      </c>
      <c r="D35" s="93" t="s">
        <v>561</v>
      </c>
      <c r="E35" s="93"/>
      <c r="F35" s="284" t="s">
        <v>455</v>
      </c>
      <c r="G35" s="285"/>
      <c r="H35" s="285"/>
      <c r="I35" s="286"/>
    </row>
    <row r="36" spans="1:22" x14ac:dyDescent="0.35">
      <c r="A36" s="101">
        <v>6</v>
      </c>
      <c r="B36" s="202" t="s">
        <v>442</v>
      </c>
      <c r="C36" s="84"/>
      <c r="D36" s="84"/>
      <c r="E36" s="84"/>
      <c r="F36" s="84"/>
      <c r="G36" s="84"/>
      <c r="H36" s="84"/>
      <c r="I36" s="101"/>
    </row>
    <row r="37" spans="1:22" x14ac:dyDescent="0.35">
      <c r="A37" s="90"/>
      <c r="B37" s="92" t="s">
        <v>240</v>
      </c>
      <c r="C37" s="93" t="s">
        <v>236</v>
      </c>
      <c r="D37" s="106"/>
      <c r="E37" s="93"/>
      <c r="F37" s="93"/>
      <c r="G37" s="93"/>
      <c r="H37" s="93"/>
      <c r="I37" s="2" t="s">
        <v>221</v>
      </c>
    </row>
    <row r="38" spans="1:22" ht="63.75" customHeight="1" x14ac:dyDescent="0.35">
      <c r="A38" s="90"/>
      <c r="B38" s="92"/>
      <c r="C38" s="382" t="str">
        <f>IF('4. Grote ruimte'!I37="ja"," ",IF('4. Grote ruimte'!I37=""," ",IF('4. Grote ruimte'!I37="Nvt"," ",IF('4. Grote ruimte'!I37="neen",+Masterdata!B135))))</f>
        <v>(1) Indien mogelijk binnendeuren open laten staan. (2) De ventilatie 's nachts en in het weekend niet uitschakelen of afsluiten. (3 ) Bij een mechanische installatie kan je het systeem op een lagere snelheid laten werken,  of twee uur voor het opening van de school de systemen in werking stellen (programeerklok).</v>
      </c>
      <c r="D38" s="382"/>
      <c r="E38" s="382"/>
      <c r="F38" s="382"/>
      <c r="G38" s="382"/>
      <c r="H38" s="382"/>
    </row>
    <row r="39" spans="1:22" x14ac:dyDescent="0.35">
      <c r="A39" s="90"/>
      <c r="B39" s="92"/>
      <c r="C39" s="93"/>
      <c r="D39" s="106"/>
      <c r="E39" s="93"/>
      <c r="F39" s="93"/>
      <c r="G39" s="93"/>
      <c r="H39" s="93"/>
    </row>
    <row r="40" spans="1:22" x14ac:dyDescent="0.35">
      <c r="A40" s="90"/>
      <c r="B40" s="92" t="s">
        <v>241</v>
      </c>
      <c r="C40" s="93" t="s">
        <v>237</v>
      </c>
      <c r="D40" s="93"/>
      <c r="E40" s="93"/>
      <c r="F40" s="93"/>
      <c r="G40" s="93"/>
      <c r="H40" s="93"/>
      <c r="I40" s="2" t="s">
        <v>221</v>
      </c>
    </row>
    <row r="41" spans="1:22" ht="47.25" customHeight="1" x14ac:dyDescent="0.35">
      <c r="A41" s="90"/>
      <c r="B41" s="92"/>
      <c r="C41" s="382" t="str">
        <f>IF('4. Grote ruimte'!I40="ja"," ",IF('4. Grote ruimte'!I40=""," ",IF('4. Grote ruimte'!I40="Nvt"," ",IF('4. Grote ruimte'!I40="neen",+Masterdata!B142))))</f>
        <v>De ventilatie 's nachts en in het weekend niet uitschakelen of afsluiten. Bij een mechanische installatie kan je het systeem op een lagere snelheid laten werken,  of twee uur voor het opening van de school de systemen in werking stellen (programeerklok).</v>
      </c>
      <c r="D41" s="382"/>
      <c r="E41" s="382"/>
      <c r="F41" s="382"/>
      <c r="G41" s="382"/>
      <c r="H41" s="382"/>
    </row>
    <row r="42" spans="1:22" x14ac:dyDescent="0.35">
      <c r="A42" s="90"/>
      <c r="B42" s="92"/>
      <c r="C42" s="93"/>
      <c r="D42" s="93"/>
      <c r="E42" s="93"/>
      <c r="F42" s="93"/>
      <c r="G42" s="93"/>
      <c r="H42" s="93"/>
    </row>
    <row r="43" spans="1:22" ht="27.75" customHeight="1" x14ac:dyDescent="0.35">
      <c r="A43" s="90"/>
      <c r="B43" s="273" t="s">
        <v>242</v>
      </c>
      <c r="C43" s="383" t="s">
        <v>531</v>
      </c>
      <c r="D43" s="383"/>
      <c r="E43" s="383"/>
      <c r="F43" s="383"/>
      <c r="G43" s="383"/>
      <c r="H43" s="383"/>
      <c r="I43" s="2" t="s">
        <v>221</v>
      </c>
    </row>
    <row r="44" spans="1:22" ht="32.25" customHeight="1" x14ac:dyDescent="0.35">
      <c r="A44" s="90"/>
      <c r="B44" s="273"/>
      <c r="C44" s="382" t="str">
        <f>IF('4. Grote ruimte'!I43="ja"," ",IF('4. Grote ruimte'!I43=""," ",IF('4. Grote ruimte'!I43="Nvt"," ",IF('4. Grote ruimte'!I43="neen",+Masterdata!B149))))</f>
        <v>Doordat er geen natuurlijke of mechanische ventilatie aanwezig is (of niet in dienst) moet men spuiventilatie toepassen. Opnemen in de werkafspraken van de school.</v>
      </c>
      <c r="D44" s="382"/>
      <c r="E44" s="382"/>
      <c r="F44" s="382"/>
      <c r="G44" s="382"/>
      <c r="H44" s="382"/>
      <c r="O44" s="77"/>
      <c r="P44" s="77"/>
      <c r="Q44" s="77"/>
      <c r="R44" s="77"/>
      <c r="S44" s="77"/>
      <c r="T44" s="77"/>
      <c r="U44" s="77"/>
      <c r="V44" s="77"/>
    </row>
    <row r="45" spans="1:22" ht="17.25" customHeight="1" x14ac:dyDescent="0.35">
      <c r="A45" s="90"/>
      <c r="B45" s="273"/>
      <c r="C45" s="181"/>
      <c r="D45" s="181"/>
      <c r="E45" s="181"/>
      <c r="F45" s="181"/>
      <c r="G45" s="181"/>
      <c r="H45" s="181"/>
      <c r="O45" s="77"/>
      <c r="P45" s="77"/>
      <c r="Q45" s="77"/>
      <c r="R45" s="77"/>
      <c r="S45" s="77"/>
      <c r="T45" s="77"/>
      <c r="U45" s="77"/>
      <c r="V45" s="77"/>
    </row>
    <row r="46" spans="1:22" x14ac:dyDescent="0.35">
      <c r="A46" s="90"/>
      <c r="B46" s="92" t="s">
        <v>243</v>
      </c>
      <c r="C46" s="93" t="s">
        <v>238</v>
      </c>
      <c r="D46" s="93"/>
      <c r="E46" s="93"/>
      <c r="F46" s="93"/>
      <c r="G46" s="93"/>
      <c r="H46" s="93"/>
      <c r="I46" s="2" t="s">
        <v>221</v>
      </c>
      <c r="O46" s="77"/>
      <c r="P46" s="77"/>
      <c r="Q46" s="77"/>
      <c r="R46" s="77"/>
      <c r="S46" s="77"/>
      <c r="T46" s="77"/>
      <c r="U46" s="77"/>
      <c r="V46" s="77"/>
    </row>
    <row r="47" spans="1:22" ht="30.75" customHeight="1" x14ac:dyDescent="0.35">
      <c r="A47" s="90"/>
      <c r="B47" s="92"/>
      <c r="C47" s="382" t="str">
        <f>IF('4. Grote ruimte'!I46="ja"," ",IF('4. Grote ruimte'!I46=""," ",IF('4. Grote ruimte'!I46="Nvt"," ",IF('4. Grote ruimte'!I46="neen",+Masterdata!B155))))</f>
        <v>Installatie aanpassen naar gelang de weersomstandigheden. Opgelet: een te hoge luchtsnelheid kan tocht veroorzaken. Opnemen in nieuwe werkafspraken, JAP of GPP.</v>
      </c>
      <c r="D47" s="382"/>
      <c r="E47" s="382"/>
      <c r="F47" s="382"/>
      <c r="G47" s="382"/>
      <c r="H47" s="382"/>
      <c r="O47" s="77"/>
      <c r="P47" s="77"/>
      <c r="Q47" s="77"/>
      <c r="R47" s="77"/>
      <c r="S47" s="77"/>
      <c r="T47" s="77"/>
      <c r="U47" s="77"/>
      <c r="V47" s="77"/>
    </row>
    <row r="48" spans="1:22" x14ac:dyDescent="0.35">
      <c r="A48" s="90"/>
      <c r="B48" s="92"/>
      <c r="C48" s="93"/>
      <c r="D48" s="93"/>
      <c r="E48" s="93"/>
      <c r="F48" s="93"/>
      <c r="G48" s="93"/>
      <c r="H48" s="93"/>
      <c r="O48" s="77"/>
      <c r="P48" s="77"/>
      <c r="Q48" s="77"/>
      <c r="R48" s="77"/>
      <c r="S48" s="77"/>
      <c r="T48" s="77"/>
      <c r="U48" s="77"/>
      <c r="V48" s="77"/>
    </row>
    <row r="49" spans="1:22" ht="15.5" x14ac:dyDescent="0.35">
      <c r="A49" s="119" t="s">
        <v>441</v>
      </c>
      <c r="B49" s="120"/>
      <c r="C49" s="120"/>
      <c r="D49" s="120"/>
      <c r="E49" s="120"/>
      <c r="F49" s="120"/>
      <c r="G49" s="120"/>
      <c r="H49" s="120"/>
      <c r="I49" s="117"/>
      <c r="O49" s="77"/>
      <c r="P49" s="77"/>
      <c r="Q49" s="77"/>
      <c r="R49" s="77"/>
      <c r="S49" s="77"/>
      <c r="T49" s="77"/>
      <c r="U49" s="77"/>
      <c r="V49" s="77"/>
    </row>
    <row r="50" spans="1:22" x14ac:dyDescent="0.35">
      <c r="A50" s="92">
        <v>7</v>
      </c>
      <c r="B50" s="93" t="s">
        <v>244</v>
      </c>
      <c r="C50" s="93"/>
      <c r="D50" s="106"/>
      <c r="E50" s="93"/>
      <c r="F50" s="93"/>
      <c r="G50" s="93"/>
      <c r="H50" s="93"/>
      <c r="I50" s="2" t="s">
        <v>221</v>
      </c>
      <c r="O50" s="77"/>
      <c r="P50" s="77"/>
      <c r="Q50" s="354"/>
      <c r="R50" s="77"/>
      <c r="S50" s="354"/>
      <c r="T50" s="77"/>
      <c r="U50" s="77"/>
      <c r="V50" s="77"/>
    </row>
    <row r="51" spans="1:22" ht="45" customHeight="1" x14ac:dyDescent="0.35">
      <c r="A51" s="92"/>
      <c r="B51" s="382" t="str">
        <f>IF('4. Grote ruimte'!I50="ja"," ",IF('4. Grote ruimte'!I50=""," ",IF('4. Grote ruimte'!I50="Nvt"," ",IF('4. Grote ruimte'!I50="neen",+Masterdata!B183))))</f>
        <v>Ventilatie activeren of spuien. Update procedure "Beheer CO²". (= meting + update werkafspraken) Indien er regelmatig wordt geventileerd, controleer dan of er geen schimmel aanwezig is in bvb valse plafonds.</v>
      </c>
      <c r="C51" s="382"/>
      <c r="D51" s="382"/>
      <c r="E51" s="382"/>
      <c r="F51" s="382"/>
      <c r="G51" s="382"/>
      <c r="H51" s="382"/>
      <c r="O51" s="77"/>
      <c r="P51" s="77"/>
      <c r="Q51" s="355"/>
      <c r="R51" s="77"/>
      <c r="S51" s="356"/>
      <c r="T51" s="77"/>
      <c r="U51" s="77"/>
      <c r="V51" s="77"/>
    </row>
    <row r="52" spans="1:22" x14ac:dyDescent="0.35">
      <c r="A52" s="92"/>
      <c r="E52" s="106" t="s">
        <v>497</v>
      </c>
      <c r="F52" s="389" t="s">
        <v>674</v>
      </c>
      <c r="G52" s="389"/>
      <c r="H52" s="389"/>
      <c r="I52"/>
      <c r="O52" s="357"/>
      <c r="P52" s="77"/>
      <c r="Q52" s="356"/>
      <c r="R52" s="77"/>
      <c r="S52" s="355"/>
      <c r="T52" s="77"/>
      <c r="U52" s="77"/>
      <c r="V52" s="77"/>
    </row>
    <row r="53" spans="1:22" x14ac:dyDescent="0.35">
      <c r="A53" s="92"/>
      <c r="B53" s="106"/>
      <c r="C53" s="93"/>
      <c r="D53" s="273"/>
      <c r="E53" s="273"/>
      <c r="F53" s="93"/>
      <c r="G53" s="93"/>
      <c r="H53" s="93"/>
      <c r="O53" s="77"/>
      <c r="P53" s="77"/>
      <c r="Q53" s="77"/>
      <c r="R53" s="77"/>
      <c r="S53" s="77"/>
      <c r="T53" s="77"/>
      <c r="U53" s="77"/>
      <c r="V53" s="77"/>
    </row>
    <row r="54" spans="1:22" ht="30" customHeight="1" x14ac:dyDescent="0.35">
      <c r="A54" s="150"/>
      <c r="B54" s="278" t="s">
        <v>563</v>
      </c>
      <c r="C54" s="383" t="s">
        <v>568</v>
      </c>
      <c r="D54" s="383"/>
      <c r="E54" s="383"/>
      <c r="F54" s="383"/>
      <c r="G54" s="383"/>
      <c r="H54" s="383"/>
      <c r="I54" s="2" t="s">
        <v>221</v>
      </c>
      <c r="O54" s="77"/>
      <c r="P54" s="77"/>
      <c r="Q54" s="77"/>
      <c r="R54" s="77"/>
      <c r="S54" s="77"/>
      <c r="T54" s="77"/>
      <c r="U54" s="77"/>
      <c r="V54" s="77"/>
    </row>
    <row r="55" spans="1:22" ht="30" customHeight="1" x14ac:dyDescent="0.35">
      <c r="A55" s="150"/>
      <c r="B55" s="183"/>
      <c r="C55" s="382" t="str">
        <f>IF('4. Grote ruimte'!I54="ja"," ",IF('4. Grote ruimte'!I54="Nvt"," ",IF('4. Grote ruimte'!I54="neen",+Masterdata!B196)))</f>
        <v>Installatie, gebouw aanpassen zodat elk lokaal verlucht kan worden. (Opnemen in het JAP of GPP)</v>
      </c>
      <c r="D55" s="382"/>
      <c r="E55" s="382"/>
      <c r="F55" s="382"/>
      <c r="G55" s="382"/>
      <c r="H55" s="382"/>
      <c r="O55" s="77"/>
      <c r="P55" s="77"/>
      <c r="Q55" s="77"/>
      <c r="R55" s="77"/>
      <c r="S55" s="77"/>
      <c r="T55" s="77"/>
      <c r="U55" s="77"/>
      <c r="V55" s="77"/>
    </row>
    <row r="56" spans="1:22" ht="14.25" customHeight="1" x14ac:dyDescent="0.35">
      <c r="A56" s="150"/>
      <c r="B56" s="183"/>
      <c r="C56" s="181"/>
      <c r="D56" s="181"/>
      <c r="E56" s="181"/>
      <c r="F56" s="181"/>
      <c r="G56" s="181"/>
      <c r="H56" s="181"/>
      <c r="O56" s="77"/>
      <c r="P56" s="77"/>
      <c r="Q56" s="77"/>
      <c r="R56" s="77"/>
      <c r="S56" s="77"/>
      <c r="T56" s="77"/>
      <c r="U56" s="77"/>
      <c r="V56" s="77"/>
    </row>
    <row r="57" spans="1:22" x14ac:dyDescent="0.35">
      <c r="A57" s="92">
        <v>8</v>
      </c>
      <c r="B57" s="93" t="s">
        <v>245</v>
      </c>
      <c r="C57" s="93"/>
      <c r="D57" s="93"/>
      <c r="E57" s="93"/>
      <c r="F57" s="93"/>
      <c r="G57" s="93"/>
      <c r="H57" s="93"/>
      <c r="I57" s="2" t="s">
        <v>221</v>
      </c>
      <c r="O57" s="77"/>
      <c r="P57" s="77"/>
      <c r="Q57" s="77"/>
      <c r="R57" s="77"/>
      <c r="S57" s="77"/>
      <c r="T57" s="77"/>
      <c r="U57" s="77"/>
      <c r="V57" s="77"/>
    </row>
    <row r="58" spans="1:22" x14ac:dyDescent="0.35">
      <c r="A58" s="92"/>
      <c r="B58" s="382" t="str">
        <f>IF('4. Grote ruimte'!I57="ja"," ",IF('4. Grote ruimte'!I57=""," ",IF('4. Grote ruimte'!I57="Nvt"," ",IF('4. Grote ruimte'!I57="neen",+Masterdata!B208))))</f>
        <v>Sensibilisering leerkrachten = toelichting leerkracht/collega's werking installatie.</v>
      </c>
      <c r="C58" s="382"/>
      <c r="D58" s="382"/>
      <c r="E58" s="382"/>
      <c r="F58" s="382"/>
      <c r="G58" s="382"/>
      <c r="H58" s="382"/>
    </row>
    <row r="59" spans="1:22" x14ac:dyDescent="0.35">
      <c r="A59" s="92"/>
      <c r="B59" s="93"/>
      <c r="C59" s="93"/>
      <c r="D59" s="93"/>
      <c r="E59" s="93"/>
      <c r="F59" s="93"/>
      <c r="G59" s="93"/>
      <c r="H59" s="93"/>
    </row>
    <row r="60" spans="1:22" x14ac:dyDescent="0.35">
      <c r="A60" s="92">
        <v>9</v>
      </c>
      <c r="B60" s="170" t="s">
        <v>431</v>
      </c>
      <c r="C60" s="170"/>
      <c r="D60" s="170"/>
      <c r="E60" s="170"/>
      <c r="F60" s="170"/>
      <c r="G60" s="170"/>
      <c r="H60" s="170"/>
      <c r="I60" s="2" t="s">
        <v>221</v>
      </c>
    </row>
    <row r="61" spans="1:22" x14ac:dyDescent="0.35">
      <c r="A61" s="92"/>
      <c r="B61" s="382" t="str">
        <f>IF('4. Grote ruimte'!I60="ja"," ",IF('4. Grote ruimte'!I60=""," ",IF('4. Grote ruimte'!I60="Nvt"," ",IF('4. Grote ruimte'!I60="neen",+Masterdata!B214))))</f>
        <v xml:space="preserve">Sensibilisering leerkrachten = toelichting leerkracht/collega's werking installatie.  </v>
      </c>
      <c r="C61" s="382"/>
      <c r="D61" s="382"/>
      <c r="E61" s="382"/>
      <c r="F61" s="382"/>
      <c r="G61" s="382"/>
      <c r="H61" s="382"/>
    </row>
    <row r="62" spans="1:22" x14ac:dyDescent="0.35">
      <c r="A62" s="92"/>
      <c r="B62" s="170"/>
      <c r="C62" s="170"/>
      <c r="D62" s="170"/>
      <c r="E62" s="170"/>
      <c r="F62" s="170"/>
      <c r="G62" s="170"/>
      <c r="H62" s="170"/>
    </row>
    <row r="63" spans="1:22" x14ac:dyDescent="0.35">
      <c r="A63" s="92">
        <v>10</v>
      </c>
      <c r="B63" s="93" t="s">
        <v>247</v>
      </c>
      <c r="C63" s="93"/>
      <c r="D63" s="93"/>
      <c r="E63" s="93"/>
      <c r="F63" s="93"/>
      <c r="G63" s="93"/>
      <c r="H63" s="93"/>
      <c r="I63" s="2" t="s">
        <v>220</v>
      </c>
    </row>
    <row r="64" spans="1:22" ht="29.25" customHeight="1" x14ac:dyDescent="0.35">
      <c r="A64" s="92"/>
      <c r="B64" s="382" t="str">
        <f>IF('4. Grote ruimte'!I63="neen"," ",IF('4. Grote ruimte'!I63=""," ",IF('4. Grote ruimte'!I63="Nvt"," ",IF('4. Grote ruimte'!I63="ja",+Masterdata!B222))))</f>
        <v>Installatie en/ werkafspraken aanpassen. (aanpassingen installatie opnemen in het JAP of GPP)</v>
      </c>
      <c r="C64" s="382"/>
      <c r="D64" s="382"/>
      <c r="E64" s="382"/>
      <c r="F64" s="382"/>
      <c r="G64" s="382"/>
      <c r="H64" s="382"/>
      <c r="I64" s="105"/>
    </row>
    <row r="65" spans="1:9" x14ac:dyDescent="0.35">
      <c r="A65" s="92"/>
      <c r="B65" s="93"/>
      <c r="C65" s="93"/>
      <c r="D65" s="93"/>
      <c r="E65" s="93"/>
      <c r="F65" s="93"/>
      <c r="G65" s="93"/>
      <c r="H65" s="93"/>
      <c r="I65" s="105"/>
    </row>
    <row r="66" spans="1:9" x14ac:dyDescent="0.35">
      <c r="A66" s="150">
        <v>11</v>
      </c>
      <c r="B66" s="201" t="s">
        <v>232</v>
      </c>
      <c r="C66" s="106"/>
      <c r="D66" s="106"/>
      <c r="E66" s="106"/>
      <c r="F66" s="106"/>
      <c r="G66" s="106"/>
      <c r="H66" s="106"/>
      <c r="I66" s="101"/>
    </row>
    <row r="67" spans="1:9" x14ac:dyDescent="0.35">
      <c r="A67" s="150"/>
      <c r="B67" s="151" t="s">
        <v>248</v>
      </c>
      <c r="C67" s="106"/>
      <c r="D67" s="106"/>
      <c r="E67" s="106"/>
      <c r="F67" s="106"/>
      <c r="G67" s="106"/>
      <c r="H67" s="106"/>
      <c r="I67" s="101"/>
    </row>
    <row r="68" spans="1:9" x14ac:dyDescent="0.35">
      <c r="A68" s="92"/>
      <c r="B68" s="93" t="s">
        <v>254</v>
      </c>
      <c r="C68" s="93" t="s">
        <v>670</v>
      </c>
      <c r="D68" s="93"/>
      <c r="E68" s="93"/>
      <c r="F68" s="93"/>
      <c r="G68" s="93"/>
      <c r="H68" s="93"/>
      <c r="I68" s="2" t="s">
        <v>221</v>
      </c>
    </row>
    <row r="69" spans="1:9" x14ac:dyDescent="0.35">
      <c r="A69" s="92"/>
      <c r="B69" s="93"/>
      <c r="C69" s="382" t="str">
        <f>IF('4. Grote ruimte'!I68="ja"," ",IF('4. Grote ruimte'!I68=""," ",IF('4. Grote ruimte'!I68="Nvt"," ",IF('4. Grote ruimte'!I68="neen",+Masterdata!B233))))</f>
        <v xml:space="preserve">De ventilatie 's nachts en in het weekend niet uitschakelen of afsluiten. </v>
      </c>
      <c r="D69" s="382"/>
      <c r="E69" s="382"/>
      <c r="F69" s="382"/>
      <c r="G69" s="382"/>
      <c r="H69" s="382"/>
    </row>
    <row r="70" spans="1:9" x14ac:dyDescent="0.35">
      <c r="A70" s="92"/>
      <c r="B70" s="93"/>
      <c r="C70" s="93"/>
      <c r="D70" s="93"/>
      <c r="E70" s="93"/>
      <c r="F70" s="93"/>
      <c r="G70" s="93"/>
      <c r="H70" s="93"/>
    </row>
    <row r="71" spans="1:9" ht="15.75" customHeight="1" x14ac:dyDescent="0.35">
      <c r="A71" s="92"/>
      <c r="B71" s="107" t="s">
        <v>255</v>
      </c>
      <c r="C71" s="383" t="s">
        <v>549</v>
      </c>
      <c r="D71" s="383"/>
      <c r="E71" s="383"/>
      <c r="F71" s="383"/>
      <c r="G71" s="383"/>
      <c r="H71" s="383"/>
      <c r="I71" s="2" t="s">
        <v>220</v>
      </c>
    </row>
    <row r="72" spans="1:9" ht="44.25" customHeight="1" x14ac:dyDescent="0.35">
      <c r="A72" s="92"/>
      <c r="B72" s="107"/>
      <c r="C72" s="382" t="str">
        <f>IF('4. Grote ruimte'!I71="neen"," ",IF('4. Grote ruimte'!I71=""," ",IF('4. Grote ruimte'!I71="Nvt"," ",IF('4. Grote ruimte'!I71="ja",+Masterdata!B240))))</f>
        <v>De gordijnen en de zonwering mogen, zowel in open als gesloten toestand, de ventilatieopeningen niet afdekken aangezien dan onvoldoende verse buitenlucht kan binnenkomen c.q. binnenlucht kan worden afgevoerd.</v>
      </c>
      <c r="D72" s="382"/>
      <c r="E72" s="382"/>
      <c r="F72" s="382"/>
      <c r="G72" s="382"/>
      <c r="H72" s="382"/>
      <c r="I72" s="105"/>
    </row>
    <row r="73" spans="1:9" ht="15.75" customHeight="1" x14ac:dyDescent="0.35">
      <c r="A73" s="92"/>
      <c r="B73" s="107"/>
      <c r="C73" s="268"/>
      <c r="D73" s="268"/>
      <c r="E73" s="268"/>
      <c r="F73" s="268"/>
      <c r="G73" s="268"/>
      <c r="H73" s="268"/>
      <c r="I73" s="105"/>
    </row>
    <row r="74" spans="1:9" x14ac:dyDescent="0.35">
      <c r="A74" s="92"/>
      <c r="B74" s="93" t="s">
        <v>269</v>
      </c>
      <c r="C74" s="93" t="s">
        <v>396</v>
      </c>
      <c r="D74" s="93"/>
      <c r="E74" s="93"/>
      <c r="F74" s="93"/>
      <c r="G74" s="93"/>
      <c r="H74" s="93"/>
      <c r="I74" s="2" t="s">
        <v>221</v>
      </c>
    </row>
    <row r="75" spans="1:9" ht="62.25" customHeight="1" x14ac:dyDescent="0.35">
      <c r="A75" s="92"/>
      <c r="B75" s="93"/>
      <c r="C75" s="382" t="str">
        <f>IF('4. Grote ruimte'!I74="ja"," ",IF('4. Grote ruimte'!I74=""," ",IF('4. Grote ruimte'!I74="Nvt"," ",IF('4. Grote ruimte'!I74="neen",+Masterdata!B247))))</f>
        <v xml:space="preserve"> Wanneer de buitentemperatuur laag is en de binnentemperatuur normaal, is het moeilijk om zonder tocht te ventileren. Om de invloed van het weer te verkleinen, worden in scholen soms zelfregelende natuurlijke toevoerroosters toegepast. Deze sluiten gedeeltelijk bij meer wind, Installatie nakijken of ze behoorlijk werkt.</v>
      </c>
      <c r="D75" s="382"/>
      <c r="E75" s="382"/>
      <c r="F75" s="382"/>
      <c r="G75" s="382"/>
      <c r="H75" s="382"/>
    </row>
    <row r="76" spans="1:9" x14ac:dyDescent="0.35">
      <c r="A76" s="92"/>
      <c r="B76" s="93"/>
      <c r="C76" s="93"/>
      <c r="D76" s="93"/>
      <c r="E76" s="93"/>
      <c r="F76" s="93"/>
      <c r="G76" s="93"/>
      <c r="H76" s="93"/>
    </row>
    <row r="77" spans="1:9" ht="31.5" customHeight="1" x14ac:dyDescent="0.35">
      <c r="A77" s="92"/>
      <c r="B77" s="107" t="s">
        <v>377</v>
      </c>
      <c r="C77" s="384" t="s">
        <v>392</v>
      </c>
      <c r="D77" s="384"/>
      <c r="E77" s="384"/>
      <c r="F77" s="384"/>
      <c r="G77" s="384"/>
      <c r="H77" s="384"/>
      <c r="I77" s="2" t="s">
        <v>221</v>
      </c>
    </row>
    <row r="78" spans="1:9" ht="18.75" customHeight="1" x14ac:dyDescent="0.35">
      <c r="A78" s="92"/>
      <c r="B78" s="107"/>
      <c r="C78" s="386" t="str">
        <f>IF('4. Grote ruimte'!I77="ja"," ",IF('4. Grote ruimte'!I77=""," ",IF('4. Grote ruimte'!I77="Nvt"," ",IF('4. Grote ruimte'!I77="neen",+Masterdata!B254))))</f>
        <v>Installatie aanpassen. (Opnemen in het JAP of GPP)</v>
      </c>
      <c r="D78" s="386"/>
      <c r="E78" s="386"/>
      <c r="F78" s="386"/>
      <c r="G78" s="386"/>
      <c r="H78" s="386"/>
    </row>
    <row r="79" spans="1:9" ht="15" customHeight="1" x14ac:dyDescent="0.35">
      <c r="A79" s="92"/>
      <c r="B79" s="107"/>
      <c r="C79" s="269"/>
      <c r="D79" s="269"/>
      <c r="E79" s="269"/>
      <c r="F79" s="269"/>
      <c r="G79" s="269"/>
      <c r="H79" s="269"/>
    </row>
    <row r="80" spans="1:9" ht="30.65" customHeight="1" x14ac:dyDescent="0.35">
      <c r="A80" s="92"/>
      <c r="B80" s="107" t="s">
        <v>378</v>
      </c>
      <c r="C80" s="383" t="s">
        <v>537</v>
      </c>
      <c r="D80" s="383"/>
      <c r="E80" s="383"/>
      <c r="F80" s="383"/>
      <c r="G80" s="383"/>
      <c r="H80" s="383"/>
      <c r="I80" s="2" t="s">
        <v>220</v>
      </c>
    </row>
    <row r="81" spans="1:9" ht="30.65" customHeight="1" x14ac:dyDescent="0.35">
      <c r="A81" s="92"/>
      <c r="B81" s="107"/>
      <c r="C81" s="382" t="str">
        <f>IF('4. Grote ruimte'!I80="neen"," ",IF('4. Grote ruimte'!I80=""," ",IF('4. Grote ruimte'!I80="Nvt"," ",IF('4. Grote ruimte'!I80="ja",+Masterdata!B261))))</f>
        <v>Frequent rooster kuisen. Belemmeringen wegnemen. Installatie aanpassen. (Opnemen in het JAP of GPP)</v>
      </c>
      <c r="D81" s="382"/>
      <c r="E81" s="382"/>
      <c r="F81" s="382"/>
      <c r="G81" s="382"/>
      <c r="H81" s="382"/>
      <c r="I81" s="174"/>
    </row>
    <row r="82" spans="1:9" ht="13.5" customHeight="1" x14ac:dyDescent="0.35">
      <c r="A82" s="92"/>
      <c r="B82" s="107"/>
      <c r="C82" s="268"/>
      <c r="D82" s="268"/>
      <c r="E82" s="268"/>
      <c r="F82" s="268"/>
      <c r="G82" s="268"/>
      <c r="H82" s="268"/>
      <c r="I82" s="174"/>
    </row>
    <row r="83" spans="1:9" x14ac:dyDescent="0.35">
      <c r="A83" s="92"/>
      <c r="B83" s="93" t="s">
        <v>379</v>
      </c>
      <c r="C83" s="93" t="s">
        <v>249</v>
      </c>
      <c r="D83" s="93"/>
      <c r="E83" s="93"/>
      <c r="F83" s="93"/>
      <c r="G83" s="93"/>
      <c r="H83" s="93"/>
      <c r="I83" s="2" t="s">
        <v>496</v>
      </c>
    </row>
    <row r="84" spans="1:9" x14ac:dyDescent="0.35">
      <c r="A84" s="92"/>
      <c r="B84" s="93"/>
      <c r="C84" s="382" t="str">
        <f>IF('4. Grote ruimte'!I83="Schoon"," ",IF('4. Grote ruimte'!I83="Nvt"," ",IF('4. Grote ruimte'!I83=""," ",IF('4. Grote ruimte'!I83="Matig schoon"," ",IF('4. Grote ruimte'!I83="Vuil",+Masterdata!B269)))))</f>
        <v>Poetsen van de roosters.</v>
      </c>
      <c r="D84" s="382"/>
      <c r="E84" s="382"/>
      <c r="F84" s="382"/>
      <c r="G84" s="382"/>
      <c r="H84" s="382"/>
    </row>
    <row r="85" spans="1:9" x14ac:dyDescent="0.35">
      <c r="A85" s="92"/>
      <c r="B85" s="93"/>
      <c r="C85" s="93"/>
      <c r="D85" s="93"/>
      <c r="E85" s="93"/>
      <c r="F85" s="93"/>
      <c r="G85" s="93"/>
      <c r="H85" s="93"/>
    </row>
    <row r="86" spans="1:9" ht="15" customHeight="1" x14ac:dyDescent="0.35">
      <c r="A86" s="150"/>
      <c r="B86" s="152" t="s">
        <v>250</v>
      </c>
      <c r="C86" s="106"/>
      <c r="D86" s="106"/>
      <c r="E86" s="106"/>
      <c r="F86" s="106"/>
      <c r="G86" s="106"/>
      <c r="H86" s="106"/>
      <c r="I86" s="101"/>
    </row>
    <row r="87" spans="1:9" ht="15" customHeight="1" x14ac:dyDescent="0.35">
      <c r="A87" s="92"/>
      <c r="B87" s="93" t="s">
        <v>380</v>
      </c>
      <c r="C87" s="93" t="s">
        <v>421</v>
      </c>
      <c r="D87" s="93"/>
      <c r="E87" s="93"/>
      <c r="F87" s="93"/>
      <c r="G87" s="93"/>
      <c r="H87" s="93"/>
      <c r="I87" s="2" t="s">
        <v>221</v>
      </c>
    </row>
    <row r="88" spans="1:9" ht="15" customHeight="1" x14ac:dyDescent="0.35">
      <c r="A88" s="92"/>
      <c r="B88" s="93" t="s">
        <v>381</v>
      </c>
      <c r="C88" s="93" t="s">
        <v>251</v>
      </c>
      <c r="D88" s="93"/>
      <c r="E88" s="93"/>
      <c r="F88" s="93"/>
      <c r="G88" s="93"/>
      <c r="H88" s="93"/>
      <c r="I88" s="2" t="s">
        <v>221</v>
      </c>
    </row>
    <row r="89" spans="1:9" x14ac:dyDescent="0.35">
      <c r="A89" s="150">
        <v>12</v>
      </c>
      <c r="B89" s="106" t="s">
        <v>252</v>
      </c>
      <c r="C89" s="106"/>
      <c r="D89" s="106"/>
      <c r="E89" s="106"/>
      <c r="F89" s="106"/>
      <c r="G89" s="106"/>
      <c r="H89" s="106"/>
      <c r="I89" s="101"/>
    </row>
    <row r="90" spans="1:9" x14ac:dyDescent="0.35">
      <c r="A90" s="92"/>
      <c r="B90" s="93" t="s">
        <v>458</v>
      </c>
      <c r="C90" s="93" t="s">
        <v>382</v>
      </c>
      <c r="D90" s="93"/>
      <c r="E90" s="93"/>
      <c r="F90" s="93"/>
      <c r="G90" s="93"/>
      <c r="H90" s="93"/>
      <c r="I90" s="2" t="s">
        <v>221</v>
      </c>
    </row>
    <row r="91" spans="1:9" x14ac:dyDescent="0.35">
      <c r="A91" s="92"/>
      <c r="B91" s="93"/>
      <c r="C91" s="382" t="str">
        <f>IF('4. Grote ruimte'!I90="ja"," ",IF('4. Grote ruimte'!I90=""," ",IF('4. Grote ruimte'!I90="Nvt"," ",IF('4. Grote ruimte'!I90="neen",+Masterdata!B292))))</f>
        <v>Installatie aanpassen (opnemen in het JAP of GPP).</v>
      </c>
      <c r="D91" s="382"/>
      <c r="E91" s="382"/>
      <c r="F91" s="382"/>
      <c r="G91" s="382"/>
      <c r="H91" s="382"/>
    </row>
    <row r="92" spans="1:9" x14ac:dyDescent="0.35">
      <c r="A92" s="92"/>
      <c r="B92" s="93"/>
      <c r="C92" s="93"/>
      <c r="D92" s="93"/>
      <c r="E92" s="93"/>
      <c r="F92" s="93"/>
      <c r="G92" s="93"/>
      <c r="H92" s="93"/>
    </row>
    <row r="93" spans="1:9" x14ac:dyDescent="0.35">
      <c r="A93" s="92"/>
      <c r="B93" s="93" t="s">
        <v>459</v>
      </c>
      <c r="C93" s="93" t="s">
        <v>532</v>
      </c>
      <c r="D93" s="93"/>
      <c r="E93" s="93"/>
      <c r="F93" s="93"/>
      <c r="G93" s="93"/>
      <c r="H93" s="93"/>
      <c r="I93" s="2" t="s">
        <v>221</v>
      </c>
    </row>
    <row r="94" spans="1:9" x14ac:dyDescent="0.35">
      <c r="A94" s="92"/>
      <c r="B94" s="93"/>
      <c r="C94" s="382" t="str">
        <f>IF('4. Grote ruimte'!I93="ja"," ",IF('4. Grote ruimte'!I93=""," ",IF('4. Grote ruimte'!I93="Nvt"," ",IF('4. Grote ruimte'!I93="neen",+Masterdata!B299))))</f>
        <v>Installatie aanpassen (opnemen in het JAP of GPP).</v>
      </c>
      <c r="D94" s="382"/>
      <c r="E94" s="382"/>
      <c r="F94" s="382"/>
      <c r="G94" s="382"/>
      <c r="H94" s="382"/>
    </row>
    <row r="95" spans="1:9" x14ac:dyDescent="0.35">
      <c r="A95" s="92"/>
      <c r="B95" s="93"/>
      <c r="C95" s="93"/>
      <c r="D95" s="93"/>
      <c r="E95" s="93"/>
      <c r="F95" s="93"/>
      <c r="G95" s="93"/>
      <c r="H95" s="93"/>
    </row>
    <row r="96" spans="1:9" ht="15.5" x14ac:dyDescent="0.35">
      <c r="A96" s="150">
        <v>13</v>
      </c>
      <c r="B96" s="203" t="s">
        <v>253</v>
      </c>
      <c r="C96" s="150"/>
      <c r="D96" s="106"/>
      <c r="E96" s="106"/>
      <c r="F96" s="106"/>
      <c r="G96" s="106"/>
      <c r="H96" s="106"/>
      <c r="I96" s="101"/>
    </row>
    <row r="97" spans="1:15" x14ac:dyDescent="0.35">
      <c r="A97" s="92"/>
      <c r="B97" s="109" t="s">
        <v>466</v>
      </c>
      <c r="C97" s="110"/>
      <c r="D97" s="106"/>
      <c r="E97" s="93"/>
      <c r="F97" s="93"/>
      <c r="G97" s="93"/>
      <c r="H97" s="93"/>
    </row>
    <row r="98" spans="1:15" x14ac:dyDescent="0.35">
      <c r="A98" s="92"/>
      <c r="B98" s="93" t="s">
        <v>469</v>
      </c>
      <c r="C98" s="110"/>
      <c r="D98" s="106" t="s">
        <v>478</v>
      </c>
      <c r="E98" s="93"/>
      <c r="F98" s="93"/>
      <c r="G98" s="93"/>
      <c r="H98" s="113" t="s">
        <v>481</v>
      </c>
    </row>
    <row r="99" spans="1:15" x14ac:dyDescent="0.35">
      <c r="A99" s="92"/>
      <c r="B99" s="93" t="s">
        <v>470</v>
      </c>
      <c r="C99" s="264" t="s">
        <v>471</v>
      </c>
      <c r="D99" s="93"/>
      <c r="E99" s="93"/>
      <c r="F99" s="93"/>
      <c r="G99" s="93"/>
      <c r="H99" s="81"/>
      <c r="L99" s="81"/>
    </row>
    <row r="100" spans="1:15" x14ac:dyDescent="0.35">
      <c r="A100" s="92"/>
      <c r="B100" s="93"/>
      <c r="C100" s="93" t="s">
        <v>412</v>
      </c>
      <c r="D100" s="93"/>
      <c r="E100" s="93"/>
      <c r="F100" s="93"/>
      <c r="G100" s="93"/>
      <c r="H100" s="81"/>
    </row>
    <row r="101" spans="1:15" x14ac:dyDescent="0.35">
      <c r="A101" s="92"/>
      <c r="B101" s="93"/>
      <c r="C101" s="270" t="s">
        <v>256</v>
      </c>
      <c r="D101" s="170" t="s">
        <v>403</v>
      </c>
      <c r="E101" s="170"/>
      <c r="F101" s="113">
        <v>0.9</v>
      </c>
      <c r="G101" s="93" t="s">
        <v>402</v>
      </c>
      <c r="H101" s="81"/>
    </row>
    <row r="102" spans="1:15" x14ac:dyDescent="0.35">
      <c r="A102" s="92"/>
      <c r="B102" s="93"/>
      <c r="C102" s="270" t="s">
        <v>259</v>
      </c>
      <c r="D102" s="170" t="s">
        <v>403</v>
      </c>
      <c r="E102" s="170"/>
      <c r="F102" s="113">
        <v>0.9</v>
      </c>
      <c r="G102" s="93" t="s">
        <v>402</v>
      </c>
      <c r="H102" s="81"/>
    </row>
    <row r="103" spans="1:15" x14ac:dyDescent="0.35">
      <c r="A103" s="92"/>
      <c r="B103" s="93"/>
      <c r="C103" s="270" t="s">
        <v>260</v>
      </c>
      <c r="D103" s="170" t="s">
        <v>403</v>
      </c>
      <c r="E103" s="170"/>
      <c r="F103" s="113">
        <v>0.9</v>
      </c>
      <c r="G103" s="93" t="s">
        <v>402</v>
      </c>
      <c r="H103" s="81"/>
    </row>
    <row r="104" spans="1:15" x14ac:dyDescent="0.35">
      <c r="A104" s="92"/>
      <c r="B104" s="93"/>
      <c r="C104" s="270" t="s">
        <v>261</v>
      </c>
      <c r="D104" s="170" t="s">
        <v>403</v>
      </c>
      <c r="E104" s="170"/>
      <c r="F104" s="113">
        <v>0.9</v>
      </c>
      <c r="G104" s="93" t="s">
        <v>402</v>
      </c>
      <c r="H104" s="81"/>
    </row>
    <row r="105" spans="1:15" x14ac:dyDescent="0.35">
      <c r="A105" s="92"/>
      <c r="B105" s="93"/>
      <c r="C105" s="270" t="s">
        <v>262</v>
      </c>
      <c r="D105" s="170" t="s">
        <v>403</v>
      </c>
      <c r="E105" s="170"/>
      <c r="F105" s="113"/>
      <c r="G105" s="93" t="s">
        <v>402</v>
      </c>
      <c r="H105" s="81"/>
    </row>
    <row r="106" spans="1:15" ht="15" customHeight="1" x14ac:dyDescent="0.35">
      <c r="A106" s="92"/>
      <c r="B106" s="93"/>
      <c r="C106" s="270" t="s">
        <v>263</v>
      </c>
      <c r="D106" s="170" t="s">
        <v>403</v>
      </c>
      <c r="E106" s="170"/>
      <c r="F106" s="113"/>
      <c r="G106" s="93" t="s">
        <v>402</v>
      </c>
      <c r="H106" s="81"/>
    </row>
    <row r="107" spans="1:15" ht="15" hidden="1" customHeight="1" x14ac:dyDescent="0.35">
      <c r="A107" s="92"/>
      <c r="B107" s="93"/>
      <c r="C107" s="270" t="s">
        <v>264</v>
      </c>
      <c r="D107" s="170" t="s">
        <v>403</v>
      </c>
      <c r="E107" s="170"/>
      <c r="F107" s="113"/>
      <c r="G107" s="93" t="s">
        <v>402</v>
      </c>
      <c r="H107" s="81"/>
    </row>
    <row r="108" spans="1:15" ht="15" hidden="1" customHeight="1" x14ac:dyDescent="0.35">
      <c r="A108" s="92"/>
      <c r="B108" s="93"/>
      <c r="C108" s="270" t="s">
        <v>265</v>
      </c>
      <c r="D108" s="170" t="s">
        <v>403</v>
      </c>
      <c r="E108" s="170"/>
      <c r="F108" s="113"/>
      <c r="G108" s="93" t="s">
        <v>402</v>
      </c>
      <c r="H108" s="81"/>
    </row>
    <row r="109" spans="1:15" ht="15" hidden="1" customHeight="1" x14ac:dyDescent="0.35">
      <c r="A109" s="92"/>
      <c r="B109" s="93"/>
      <c r="C109" s="270" t="s">
        <v>266</v>
      </c>
      <c r="D109" s="170" t="s">
        <v>403</v>
      </c>
      <c r="E109" s="170"/>
      <c r="F109" s="113"/>
      <c r="G109" s="93" t="s">
        <v>402</v>
      </c>
      <c r="H109" s="81"/>
    </row>
    <row r="110" spans="1:15" ht="15" hidden="1" customHeight="1" x14ac:dyDescent="0.35">
      <c r="A110" s="92"/>
      <c r="B110" s="93"/>
      <c r="C110" s="270" t="s">
        <v>267</v>
      </c>
      <c r="D110" s="170" t="s">
        <v>403</v>
      </c>
      <c r="E110" s="170"/>
      <c r="F110" s="113"/>
      <c r="G110" s="93" t="s">
        <v>402</v>
      </c>
      <c r="H110" s="81"/>
    </row>
    <row r="111" spans="1:15" ht="16.149999999999999" customHeight="1" x14ac:dyDescent="0.35">
      <c r="A111" s="92"/>
      <c r="B111" s="93"/>
      <c r="C111" s="93"/>
      <c r="D111" s="170" t="s">
        <v>422</v>
      </c>
      <c r="E111" s="170"/>
      <c r="F111" s="94">
        <f>SUM(F101:F110)</f>
        <v>3.6</v>
      </c>
      <c r="G111" s="94" t="s">
        <v>402</v>
      </c>
      <c r="H111" s="93"/>
      <c r="M111" s="114"/>
      <c r="O111" s="114"/>
    </row>
    <row r="112" spans="1:15" ht="16.149999999999999" customHeight="1" x14ac:dyDescent="0.35">
      <c r="A112" s="92"/>
      <c r="B112" s="93"/>
      <c r="C112" s="93"/>
      <c r="D112" s="270"/>
      <c r="E112" s="270"/>
      <c r="F112" s="94"/>
      <c r="G112" s="94"/>
      <c r="H112" s="81"/>
      <c r="M112" s="114"/>
      <c r="O112" s="114"/>
    </row>
    <row r="113" spans="1:15" ht="16.149999999999999" customHeight="1" x14ac:dyDescent="0.35">
      <c r="A113" s="92"/>
      <c r="B113" s="93"/>
      <c r="C113" s="170" t="s">
        <v>423</v>
      </c>
      <c r="D113" s="170"/>
      <c r="E113" s="170"/>
      <c r="F113" s="170"/>
      <c r="G113" s="156">
        <v>62</v>
      </c>
      <c r="H113" s="93" t="s">
        <v>414</v>
      </c>
      <c r="M113" s="114"/>
      <c r="O113" s="114"/>
    </row>
    <row r="114" spans="1:15" ht="16.149999999999999" customHeight="1" x14ac:dyDescent="0.35">
      <c r="A114" s="92"/>
      <c r="B114" s="93"/>
      <c r="C114" s="170" t="s">
        <v>424</v>
      </c>
      <c r="D114" s="170"/>
      <c r="E114" s="170"/>
      <c r="F114" s="170"/>
      <c r="G114" s="157">
        <v>22</v>
      </c>
      <c r="H114" s="93" t="s">
        <v>413</v>
      </c>
      <c r="J114" s="270"/>
    </row>
    <row r="115" spans="1:15" ht="16.149999999999999" customHeight="1" x14ac:dyDescent="0.35">
      <c r="A115" s="92"/>
      <c r="B115" s="93"/>
      <c r="C115" s="264"/>
      <c r="D115" s="264"/>
      <c r="E115" s="270"/>
      <c r="F115" s="270"/>
      <c r="G115" s="158"/>
      <c r="H115" s="270" t="s">
        <v>498</v>
      </c>
      <c r="I115" s="196">
        <f>(F111*G113)/G114</f>
        <v>10.145454545454546</v>
      </c>
    </row>
    <row r="116" spans="1:15" ht="16.149999999999999" customHeight="1" x14ac:dyDescent="0.35">
      <c r="A116" s="92"/>
      <c r="B116" s="93"/>
      <c r="C116" s="264"/>
      <c r="D116" s="264"/>
      <c r="E116" s="264"/>
      <c r="F116" s="264"/>
      <c r="G116" s="158"/>
      <c r="H116" s="93" t="str">
        <f>IF(I116&lt;0,Masterdata!B314,IF(I116&gt;0,Masterdata!B315))</f>
        <v>Plaatsen tekort</v>
      </c>
      <c r="I116" s="160">
        <f>(I115-I10)</f>
        <v>-8.8545454545454536</v>
      </c>
      <c r="N116" s="195" t="s">
        <v>581</v>
      </c>
    </row>
    <row r="117" spans="1:15" ht="33" customHeight="1" x14ac:dyDescent="0.35">
      <c r="A117" s="92"/>
      <c r="B117" s="93"/>
      <c r="C117" s="382" t="str">
        <f>IF(I116&lt;0.001,Masterdata!B311," ")</f>
        <v>Berekend ventillatiedebiet voldoet niet. Installatie aanpassen (opnemen in het JAP of GPP). Of afspraken i.v.m. spuien opnemen in schoolwerkplan.</v>
      </c>
      <c r="D117" s="382"/>
      <c r="E117" s="382"/>
      <c r="F117" s="382"/>
      <c r="G117" s="382"/>
      <c r="H117" s="382"/>
      <c r="I117" s="287"/>
      <c r="N117" s="195" t="s">
        <v>582</v>
      </c>
    </row>
    <row r="118" spans="1:15" ht="16.149999999999999" customHeight="1" x14ac:dyDescent="0.35">
      <c r="A118" s="92"/>
      <c r="B118" s="93"/>
      <c r="C118" s="282"/>
      <c r="D118" s="282"/>
      <c r="E118" s="282"/>
      <c r="F118" s="282"/>
      <c r="G118" s="282"/>
      <c r="H118" s="282"/>
      <c r="I118" s="282"/>
      <c r="N118" s="195"/>
    </row>
    <row r="119" spans="1:15" x14ac:dyDescent="0.35">
      <c r="A119" s="90"/>
      <c r="B119" s="93" t="s">
        <v>462</v>
      </c>
      <c r="C119" s="93" t="s">
        <v>268</v>
      </c>
      <c r="D119" s="81"/>
      <c r="F119" s="81"/>
      <c r="G119" s="81"/>
      <c r="H119" s="81"/>
      <c r="I119" s="2" t="s">
        <v>221</v>
      </c>
    </row>
    <row r="120" spans="1:15" x14ac:dyDescent="0.35">
      <c r="A120" s="90"/>
      <c r="B120" s="93"/>
      <c r="C120" s="382" t="str">
        <f>IF('4. Grote ruimte'!I119="ja"," ",IF('4. Grote ruimte'!I119=""," ",IF('4. Grote ruimte'!I119="Nvt"," ",IF('4. Grote ruimte'!I119="neen",+Masterdata!B322))))</f>
        <v>Roosters continu laten openstaan.</v>
      </c>
      <c r="D120" s="382"/>
      <c r="E120" s="382"/>
      <c r="F120" s="382"/>
      <c r="G120" s="382"/>
      <c r="H120" s="382"/>
    </row>
    <row r="121" spans="1:15" x14ac:dyDescent="0.35">
      <c r="A121" s="99"/>
      <c r="C121" s="81"/>
      <c r="D121" s="100"/>
      <c r="E121" s="98"/>
      <c r="F121" s="98"/>
      <c r="G121" s="98"/>
      <c r="H121" s="98"/>
      <c r="I121" s="101"/>
    </row>
    <row r="122" spans="1:15" x14ac:dyDescent="0.35">
      <c r="A122" s="92"/>
      <c r="B122" s="93" t="s">
        <v>669</v>
      </c>
      <c r="C122" s="170" t="s">
        <v>599</v>
      </c>
      <c r="D122" s="170"/>
      <c r="E122" s="170"/>
      <c r="F122" s="170"/>
      <c r="G122" s="170"/>
      <c r="I122" s="2" t="s">
        <v>221</v>
      </c>
    </row>
    <row r="123" spans="1:15" ht="29.25" customHeight="1" x14ac:dyDescent="0.35">
      <c r="A123" s="92"/>
      <c r="B123" s="93"/>
      <c r="C123" s="382" t="str">
        <f>IF('4. Grote ruimte'!I122="ja"," ",IF('4. Grote ruimte'!I122=""," ",IF('4. Grote ruimte'!I122="Nvt"," ",IF('4. Grote ruimte'!I122="neen",+Masterdata!B344))))</f>
        <v xml:space="preserve">Indien mogelijk extra ventillatie of afspraken omtrent openzetten ramen en binnen deuren. </v>
      </c>
      <c r="D123" s="382"/>
      <c r="E123" s="382"/>
      <c r="F123" s="382"/>
      <c r="G123" s="382"/>
      <c r="H123" s="382"/>
    </row>
    <row r="124" spans="1:15" x14ac:dyDescent="0.35">
      <c r="A124" s="92"/>
      <c r="B124" s="93"/>
      <c r="C124" s="170"/>
      <c r="D124" s="170"/>
      <c r="E124" s="170"/>
      <c r="F124" s="170"/>
      <c r="G124" s="170"/>
    </row>
    <row r="125" spans="1:15" x14ac:dyDescent="0.35">
      <c r="A125" s="92"/>
      <c r="B125" s="93"/>
      <c r="C125" s="264" t="s">
        <v>600</v>
      </c>
      <c r="D125" s="264"/>
      <c r="E125" s="264"/>
      <c r="F125" s="264"/>
      <c r="G125" s="264"/>
      <c r="I125" s="272">
        <f>VLOOKUP(I10,M125:O147,2,FALSE)</f>
        <v>0.11</v>
      </c>
      <c r="M125" s="198">
        <v>32</v>
      </c>
      <c r="N125" s="198">
        <v>0.19</v>
      </c>
      <c r="O125" s="198">
        <v>0.93</v>
      </c>
    </row>
    <row r="126" spans="1:15" x14ac:dyDescent="0.35">
      <c r="A126" s="92"/>
      <c r="B126" s="93"/>
      <c r="C126" s="264" t="s">
        <v>601</v>
      </c>
      <c r="D126" s="264"/>
      <c r="E126" s="264"/>
      <c r="F126" s="264"/>
      <c r="G126" s="264"/>
      <c r="I126" s="272">
        <f>VLOOKUP(I10,M125:O147,3,FALSE)</f>
        <v>0.6</v>
      </c>
      <c r="M126" s="198">
        <v>31</v>
      </c>
      <c r="N126" s="198">
        <v>0.19</v>
      </c>
      <c r="O126" s="198">
        <v>0.93</v>
      </c>
    </row>
    <row r="127" spans="1:15" ht="15" customHeight="1" x14ac:dyDescent="0.35">
      <c r="A127" s="92"/>
      <c r="B127" s="93"/>
      <c r="C127" s="93"/>
      <c r="D127" s="264"/>
      <c r="E127" s="264"/>
      <c r="F127" s="264"/>
      <c r="G127" s="264"/>
      <c r="H127" s="264"/>
      <c r="M127" s="198">
        <v>30</v>
      </c>
      <c r="N127" s="198">
        <v>0.18</v>
      </c>
      <c r="O127" s="198">
        <v>0.88</v>
      </c>
    </row>
    <row r="128" spans="1:15" ht="15" hidden="1" customHeight="1" x14ac:dyDescent="0.35">
      <c r="A128" s="92"/>
      <c r="B128" s="93"/>
      <c r="C128" s="93"/>
      <c r="D128" s="264"/>
      <c r="E128" s="264"/>
      <c r="F128" s="264"/>
      <c r="G128" s="264"/>
      <c r="H128" s="264"/>
      <c r="M128" s="198">
        <v>29</v>
      </c>
      <c r="N128" s="198">
        <v>0.18</v>
      </c>
      <c r="O128" s="198">
        <v>0.88</v>
      </c>
    </row>
    <row r="129" spans="1:15" ht="15" hidden="1" customHeight="1" x14ac:dyDescent="0.35">
      <c r="A129" s="92"/>
      <c r="B129" s="93"/>
      <c r="C129" s="93"/>
      <c r="D129" s="264"/>
      <c r="E129" s="264"/>
      <c r="F129" s="264"/>
      <c r="G129" s="264"/>
      <c r="H129" s="264"/>
      <c r="M129" s="198">
        <v>28</v>
      </c>
      <c r="N129" s="198">
        <v>0.16</v>
      </c>
      <c r="O129" s="198">
        <v>0.82</v>
      </c>
    </row>
    <row r="130" spans="1:15" ht="15" hidden="1" customHeight="1" x14ac:dyDescent="0.35">
      <c r="A130" s="92"/>
      <c r="B130" s="93"/>
      <c r="C130" s="93"/>
      <c r="D130" s="264"/>
      <c r="E130" s="264"/>
      <c r="F130" s="264"/>
      <c r="G130" s="264"/>
      <c r="H130" s="264"/>
      <c r="M130" s="198">
        <v>27</v>
      </c>
      <c r="N130" s="198">
        <v>0.16</v>
      </c>
      <c r="O130" s="198">
        <v>0.82</v>
      </c>
    </row>
    <row r="131" spans="1:15" ht="15" hidden="1" customHeight="1" x14ac:dyDescent="0.35">
      <c r="A131" s="92"/>
      <c r="B131" s="93"/>
      <c r="C131" s="93"/>
      <c r="D131" s="264"/>
      <c r="E131" s="264"/>
      <c r="F131" s="264"/>
      <c r="G131" s="264"/>
      <c r="H131" s="264"/>
      <c r="M131" s="198">
        <v>26</v>
      </c>
      <c r="N131" s="198">
        <v>0.15</v>
      </c>
      <c r="O131" s="198">
        <v>0.77</v>
      </c>
    </row>
    <row r="132" spans="1:15" ht="15" hidden="1" customHeight="1" x14ac:dyDescent="0.35">
      <c r="A132" s="92"/>
      <c r="B132" s="93"/>
      <c r="C132" s="93"/>
      <c r="D132" s="264"/>
      <c r="E132" s="264"/>
      <c r="F132" s="264"/>
      <c r="G132" s="264"/>
      <c r="H132" s="264"/>
      <c r="M132" s="198">
        <v>25</v>
      </c>
      <c r="N132" s="198">
        <v>0.15</v>
      </c>
      <c r="O132" s="198">
        <v>0.77</v>
      </c>
    </row>
    <row r="133" spans="1:15" ht="15" hidden="1" customHeight="1" x14ac:dyDescent="0.35">
      <c r="A133" s="92"/>
      <c r="B133" s="93"/>
      <c r="C133" s="93"/>
      <c r="D133" s="264"/>
      <c r="E133" s="264"/>
      <c r="F133" s="264"/>
      <c r="G133" s="264"/>
      <c r="H133" s="264"/>
      <c r="M133" s="198">
        <v>24</v>
      </c>
      <c r="N133" s="198">
        <v>0.14000000000000001</v>
      </c>
      <c r="O133" s="198">
        <v>0.71</v>
      </c>
    </row>
    <row r="134" spans="1:15" ht="15" hidden="1" customHeight="1" x14ac:dyDescent="0.35">
      <c r="A134" s="92"/>
      <c r="B134" s="93"/>
      <c r="C134" s="93"/>
      <c r="D134" s="264"/>
      <c r="E134" s="264"/>
      <c r="F134" s="264"/>
      <c r="G134" s="264"/>
      <c r="H134" s="264"/>
      <c r="M134" s="198">
        <v>23</v>
      </c>
      <c r="N134" s="198">
        <v>0.14000000000000001</v>
      </c>
      <c r="O134" s="198">
        <v>0.71</v>
      </c>
    </row>
    <row r="135" spans="1:15" ht="15" hidden="1" customHeight="1" x14ac:dyDescent="0.35">
      <c r="A135" s="92"/>
      <c r="B135" s="93"/>
      <c r="C135" s="93"/>
      <c r="D135" s="264"/>
      <c r="E135" s="264"/>
      <c r="F135" s="264"/>
      <c r="G135" s="264"/>
      <c r="H135" s="264"/>
      <c r="M135" s="198">
        <v>22</v>
      </c>
      <c r="N135" s="198">
        <v>0.13</v>
      </c>
      <c r="O135" s="198">
        <v>0.66</v>
      </c>
    </row>
    <row r="136" spans="1:15" ht="15" hidden="1" customHeight="1" x14ac:dyDescent="0.35">
      <c r="A136" s="92"/>
      <c r="B136" s="93"/>
      <c r="C136" s="93"/>
      <c r="D136" s="264"/>
      <c r="E136" s="264"/>
      <c r="F136" s="264"/>
      <c r="G136" s="264"/>
      <c r="H136" s="264"/>
      <c r="M136" s="198">
        <v>21</v>
      </c>
      <c r="N136" s="198">
        <v>0.13</v>
      </c>
      <c r="O136" s="198">
        <v>0.66</v>
      </c>
    </row>
    <row r="137" spans="1:15" ht="15" hidden="1" customHeight="1" x14ac:dyDescent="0.35">
      <c r="A137" s="92"/>
      <c r="B137" s="93"/>
      <c r="C137" s="93"/>
      <c r="D137" s="264"/>
      <c r="E137" s="264"/>
      <c r="F137" s="264"/>
      <c r="G137" s="264"/>
      <c r="H137" s="264"/>
      <c r="M137" s="198">
        <v>20</v>
      </c>
      <c r="N137" s="198">
        <v>0.12</v>
      </c>
      <c r="O137" s="198">
        <v>0.6</v>
      </c>
    </row>
    <row r="138" spans="1:15" ht="13.5" hidden="1" customHeight="1" x14ac:dyDescent="0.35">
      <c r="A138" s="92"/>
      <c r="B138" s="93"/>
      <c r="C138" s="93"/>
      <c r="D138" s="264"/>
      <c r="E138" s="264"/>
      <c r="F138" s="264"/>
      <c r="G138" s="264"/>
      <c r="H138" s="264"/>
      <c r="M138" s="198"/>
      <c r="N138" s="198"/>
      <c r="O138" s="198"/>
    </row>
    <row r="139" spans="1:15" x14ac:dyDescent="0.35">
      <c r="A139" s="92"/>
      <c r="B139" s="93"/>
      <c r="C139" s="170" t="s">
        <v>585</v>
      </c>
      <c r="D139" s="170"/>
      <c r="E139" s="200">
        <f xml:space="preserve"> (400*E4)/(1000*(0.24*-I116))</f>
        <v>120.201916495551</v>
      </c>
      <c r="F139" s="276" t="s">
        <v>596</v>
      </c>
      <c r="G139" s="276"/>
      <c r="H139" s="276"/>
      <c r="M139" s="198"/>
      <c r="N139" s="198"/>
      <c r="O139" s="198"/>
    </row>
    <row r="140" spans="1:15" x14ac:dyDescent="0.35">
      <c r="A140" s="92"/>
      <c r="B140" s="93"/>
      <c r="C140" s="93"/>
      <c r="D140" s="81"/>
      <c r="E140" s="81"/>
      <c r="F140" s="81"/>
      <c r="G140" s="81"/>
      <c r="H140" s="81"/>
      <c r="M140" s="198">
        <v>19</v>
      </c>
      <c r="N140" s="198">
        <v>0.11</v>
      </c>
      <c r="O140" s="198">
        <v>0.6</v>
      </c>
    </row>
    <row r="141" spans="1:15" ht="12.75" customHeight="1" x14ac:dyDescent="0.35">
      <c r="B141" s="109" t="s">
        <v>467</v>
      </c>
      <c r="D141" s="109"/>
      <c r="E141" s="81"/>
      <c r="F141" s="81"/>
      <c r="G141" s="81"/>
      <c r="H141" s="81"/>
      <c r="M141" s="198">
        <v>18</v>
      </c>
      <c r="N141" s="198">
        <v>0.11</v>
      </c>
      <c r="O141" s="198">
        <v>0.55000000000000004</v>
      </c>
    </row>
    <row r="142" spans="1:15" ht="15" customHeight="1" x14ac:dyDescent="0.35">
      <c r="B142" s="92" t="s">
        <v>435</v>
      </c>
      <c r="C142" t="s">
        <v>533</v>
      </c>
      <c r="D142" s="109"/>
      <c r="E142" s="81"/>
      <c r="F142" s="81"/>
      <c r="G142" s="81"/>
      <c r="H142" s="81"/>
      <c r="M142" s="198">
        <v>17</v>
      </c>
      <c r="N142" s="198">
        <v>0.1</v>
      </c>
      <c r="O142" s="198">
        <v>0.55000000000000004</v>
      </c>
    </row>
    <row r="143" spans="1:15" ht="15" customHeight="1" x14ac:dyDescent="0.35">
      <c r="C143" s="270" t="s">
        <v>534</v>
      </c>
      <c r="D143" s="170" t="s">
        <v>436</v>
      </c>
      <c r="E143" s="170"/>
      <c r="F143" s="170"/>
      <c r="G143" s="170"/>
      <c r="H143" s="170"/>
      <c r="I143" s="2" t="s">
        <v>221</v>
      </c>
      <c r="M143" s="198">
        <v>16</v>
      </c>
      <c r="N143" s="198">
        <v>0.1</v>
      </c>
      <c r="O143" s="198">
        <v>0.49</v>
      </c>
    </row>
    <row r="144" spans="1:15" ht="15" customHeight="1" x14ac:dyDescent="0.35">
      <c r="C144" s="270" t="s">
        <v>535</v>
      </c>
      <c r="D144" s="93" t="s">
        <v>425</v>
      </c>
      <c r="E144" s="81"/>
      <c r="F144" s="81"/>
      <c r="I144" s="2" t="s">
        <v>221</v>
      </c>
      <c r="M144" s="198">
        <v>15</v>
      </c>
      <c r="N144" s="198">
        <v>0.09</v>
      </c>
      <c r="O144" s="198">
        <v>0.49</v>
      </c>
    </row>
    <row r="145" spans="1:15" ht="15" customHeight="1" x14ac:dyDescent="0.35">
      <c r="C145" s="270" t="s">
        <v>536</v>
      </c>
      <c r="D145" s="93" t="s">
        <v>440</v>
      </c>
      <c r="E145" s="81"/>
      <c r="F145" s="81"/>
      <c r="I145" s="2" t="s">
        <v>221</v>
      </c>
      <c r="M145" s="198">
        <v>14</v>
      </c>
      <c r="N145" s="198">
        <v>0.09</v>
      </c>
      <c r="O145" s="198">
        <v>0.44</v>
      </c>
    </row>
    <row r="146" spans="1:15" ht="15" customHeight="1" x14ac:dyDescent="0.35">
      <c r="M146" s="198">
        <v>13</v>
      </c>
      <c r="N146" s="198">
        <v>0.08</v>
      </c>
      <c r="O146" s="198">
        <v>0.44</v>
      </c>
    </row>
    <row r="147" spans="1:15" ht="15" customHeight="1" x14ac:dyDescent="0.35">
      <c r="M147" s="198">
        <v>12</v>
      </c>
      <c r="N147" s="198">
        <v>0.08</v>
      </c>
      <c r="O147" s="198">
        <v>0.38</v>
      </c>
    </row>
    <row r="148" spans="1:15" ht="18.5" x14ac:dyDescent="0.45">
      <c r="A148" s="250" t="s">
        <v>631</v>
      </c>
      <c r="B148" s="178"/>
      <c r="C148" s="178"/>
      <c r="D148" s="175"/>
      <c r="E148" s="176"/>
      <c r="F148" s="176"/>
      <c r="G148" s="176"/>
      <c r="H148" s="176"/>
      <c r="I148" s="177"/>
    </row>
    <row r="149" spans="1:15" ht="15" hidden="1" customHeight="1" x14ac:dyDescent="0.35"/>
    <row r="150" spans="1:15" ht="17.25" customHeight="1" x14ac:dyDescent="0.35">
      <c r="A150" s="213" t="s">
        <v>609</v>
      </c>
      <c r="B150" s="214"/>
      <c r="C150" s="214"/>
      <c r="D150" s="210"/>
      <c r="E150" s="210"/>
      <c r="F150" s="210"/>
      <c r="G150" s="210"/>
      <c r="H150" s="210"/>
      <c r="I150" s="210"/>
    </row>
    <row r="151" spans="1:15" ht="17.25" customHeight="1" x14ac:dyDescent="0.35">
      <c r="A151" s="180"/>
      <c r="B151" s="376" t="s">
        <v>633</v>
      </c>
      <c r="C151" s="376"/>
      <c r="D151" s="376"/>
      <c r="E151" s="376"/>
      <c r="F151" s="376"/>
      <c r="G151" s="376"/>
      <c r="H151" s="376"/>
      <c r="I151" s="376"/>
    </row>
    <row r="152" spans="1:15" ht="15" hidden="1" customHeight="1" x14ac:dyDescent="0.35">
      <c r="A152" s="180"/>
      <c r="B152" s="209"/>
      <c r="C152" s="209"/>
      <c r="D152" s="209"/>
      <c r="E152" s="209"/>
      <c r="F152" s="208"/>
      <c r="G152" s="80"/>
      <c r="H152" s="80"/>
      <c r="I152" s="180"/>
    </row>
    <row r="153" spans="1:15" ht="16.5" customHeight="1" x14ac:dyDescent="0.35">
      <c r="A153" s="215" t="s">
        <v>611</v>
      </c>
      <c r="B153" s="216"/>
      <c r="C153" s="111"/>
      <c r="D153" s="111"/>
      <c r="E153" s="111"/>
      <c r="F153" s="111"/>
      <c r="G153" s="111"/>
      <c r="H153" s="111"/>
      <c r="I153" s="111"/>
    </row>
    <row r="154" spans="1:15" ht="18.75" customHeight="1" x14ac:dyDescent="0.35">
      <c r="A154" s="215"/>
      <c r="B154" s="381" t="s">
        <v>627</v>
      </c>
      <c r="C154" s="381"/>
      <c r="D154" s="381"/>
      <c r="E154" s="381"/>
      <c r="F154" s="381"/>
      <c r="G154" s="381"/>
      <c r="H154" s="381"/>
      <c r="I154" s="381"/>
    </row>
    <row r="155" spans="1:15" ht="12" hidden="1" customHeight="1" x14ac:dyDescent="0.35">
      <c r="A155" s="207"/>
      <c r="B155" s="266"/>
      <c r="C155" s="271"/>
      <c r="D155" s="271"/>
      <c r="E155" s="271"/>
      <c r="F155" s="271"/>
      <c r="G155" s="271"/>
      <c r="H155" s="271"/>
      <c r="I155" s="271"/>
      <c r="J155" s="77"/>
    </row>
    <row r="156" spans="1:15" x14ac:dyDescent="0.35">
      <c r="A156" s="207"/>
      <c r="B156" s="219" t="s">
        <v>604</v>
      </c>
      <c r="C156" s="219"/>
      <c r="D156" s="219"/>
      <c r="E156" s="219"/>
      <c r="F156" s="219"/>
      <c r="H156" s="211">
        <f>E139</f>
        <v>120.201916495551</v>
      </c>
      <c r="I156" s="212" t="s">
        <v>583</v>
      </c>
    </row>
    <row r="157" spans="1:15" ht="15" hidden="1" customHeight="1" x14ac:dyDescent="0.35">
      <c r="A157" s="207"/>
      <c r="B157" s="265"/>
      <c r="C157" s="265"/>
      <c r="D157" s="265"/>
      <c r="E157" s="265"/>
      <c r="F157" s="265"/>
      <c r="H157" s="218"/>
      <c r="I157" s="80"/>
    </row>
    <row r="158" spans="1:15" ht="15" customHeight="1" x14ac:dyDescent="0.35">
      <c r="A158" s="207"/>
      <c r="B158" s="383" t="s">
        <v>600</v>
      </c>
      <c r="C158" s="383"/>
      <c r="D158" s="383"/>
      <c r="E158" s="383"/>
      <c r="F158" s="383"/>
      <c r="G158" s="383"/>
      <c r="H158" s="224">
        <f>I125</f>
        <v>0.11</v>
      </c>
      <c r="I158" s="115" t="s">
        <v>597</v>
      </c>
    </row>
    <row r="159" spans="1:15" ht="15.75" customHeight="1" x14ac:dyDescent="0.35">
      <c r="A159" s="207"/>
      <c r="B159" s="383" t="s">
        <v>601</v>
      </c>
      <c r="C159" s="383"/>
      <c r="D159" s="383"/>
      <c r="E159" s="383"/>
      <c r="F159" s="383"/>
      <c r="G159" s="383"/>
      <c r="H159" s="212">
        <f>I126</f>
        <v>0.6</v>
      </c>
      <c r="I159" s="115" t="s">
        <v>597</v>
      </c>
    </row>
    <row r="160" spans="1:15" ht="12.75" customHeight="1" x14ac:dyDescent="0.35">
      <c r="A160" s="207"/>
      <c r="B160" s="268"/>
      <c r="C160" s="268"/>
      <c r="D160" s="268"/>
      <c r="E160" s="268"/>
      <c r="F160" s="268"/>
      <c r="G160" s="80"/>
      <c r="H160" s="80"/>
      <c r="I160" s="180"/>
    </row>
    <row r="161" spans="1:6" x14ac:dyDescent="0.35">
      <c r="A161" t="s">
        <v>538</v>
      </c>
    </row>
    <row r="164" spans="1:6" x14ac:dyDescent="0.35">
      <c r="F164" s="267"/>
    </row>
  </sheetData>
  <mergeCells count="36">
    <mergeCell ref="C25:H25"/>
    <mergeCell ref="B11:H11"/>
    <mergeCell ref="B12:H12"/>
    <mergeCell ref="B15:H15"/>
    <mergeCell ref="B18:H18"/>
    <mergeCell ref="C22:H22"/>
    <mergeCell ref="B58:H58"/>
    <mergeCell ref="C38:H38"/>
    <mergeCell ref="C41:H41"/>
    <mergeCell ref="C43:H43"/>
    <mergeCell ref="C44:H44"/>
    <mergeCell ref="C47:H47"/>
    <mergeCell ref="B51:H51"/>
    <mergeCell ref="C54:H54"/>
    <mergeCell ref="C55:H55"/>
    <mergeCell ref="F52:H52"/>
    <mergeCell ref="C91:H91"/>
    <mergeCell ref="B61:H61"/>
    <mergeCell ref="B64:H64"/>
    <mergeCell ref="C69:H69"/>
    <mergeCell ref="C71:H71"/>
    <mergeCell ref="C72:H72"/>
    <mergeCell ref="C75:H75"/>
    <mergeCell ref="C77:H77"/>
    <mergeCell ref="C78:H78"/>
    <mergeCell ref="C80:H80"/>
    <mergeCell ref="C81:H81"/>
    <mergeCell ref="C84:H84"/>
    <mergeCell ref="B159:G159"/>
    <mergeCell ref="C94:H94"/>
    <mergeCell ref="C117:H117"/>
    <mergeCell ref="C120:H120"/>
    <mergeCell ref="C123:H123"/>
    <mergeCell ref="B151:I151"/>
    <mergeCell ref="B154:I154"/>
    <mergeCell ref="B158:G158"/>
  </mergeCells>
  <conditionalFormatting sqref="I11:I13">
    <cfRule type="containsText" dxfId="413" priority="211" operator="containsText" text="Neen">
      <formula>NOT(ISERROR(SEARCH("Neen",I11)))</formula>
    </cfRule>
    <cfRule type="containsText" dxfId="412" priority="212" operator="containsText" text="Ja">
      <formula>NOT(ISERROR(SEARCH("Ja",I11)))</formula>
    </cfRule>
    <cfRule type="colorScale" priority="213">
      <colorScale>
        <cfvo type="min"/>
        <cfvo type="max"/>
        <color rgb="FF92D050"/>
        <color rgb="FFFFEF9C"/>
      </colorScale>
    </cfRule>
  </conditionalFormatting>
  <conditionalFormatting sqref="I22:I23">
    <cfRule type="cellIs" dxfId="411" priority="208" operator="equal">
      <formula>"Nvt"</formula>
    </cfRule>
    <cfRule type="cellIs" dxfId="410" priority="209" operator="equal">
      <formula>"neen"</formula>
    </cfRule>
    <cfRule type="cellIs" dxfId="409" priority="210" operator="equal">
      <formula>"ja"</formula>
    </cfRule>
  </conditionalFormatting>
  <conditionalFormatting sqref="I25:I26 I51 I53">
    <cfRule type="cellIs" dxfId="408" priority="205" operator="equal">
      <formula>"Nvt"</formula>
    </cfRule>
    <cfRule type="cellIs" dxfId="407" priority="206" operator="equal">
      <formula>"Neen"</formula>
    </cfRule>
    <cfRule type="cellIs" dxfId="406" priority="207" operator="equal">
      <formula>"ja"</formula>
    </cfRule>
  </conditionalFormatting>
  <conditionalFormatting sqref="I38:I39">
    <cfRule type="cellIs" dxfId="405" priority="202" operator="equal">
      <formula>"Nvt"</formula>
    </cfRule>
    <cfRule type="cellIs" dxfId="404" priority="203" operator="equal">
      <formula>"Neen"</formula>
    </cfRule>
    <cfRule type="cellIs" dxfId="403" priority="204" operator="equal">
      <formula>"ja"</formula>
    </cfRule>
  </conditionalFormatting>
  <conditionalFormatting sqref="I41:I42">
    <cfRule type="cellIs" dxfId="402" priority="199" operator="equal">
      <formula>"Nvt"</formula>
    </cfRule>
    <cfRule type="cellIs" dxfId="401" priority="200" operator="equal">
      <formula>"Neen"</formula>
    </cfRule>
    <cfRule type="cellIs" dxfId="400" priority="201" operator="equal">
      <formula>"ja"</formula>
    </cfRule>
  </conditionalFormatting>
  <conditionalFormatting sqref="I43:I45">
    <cfRule type="cellIs" dxfId="399" priority="196" operator="equal">
      <formula>"Nvt"</formula>
    </cfRule>
    <cfRule type="cellIs" dxfId="398" priority="197" operator="equal">
      <formula>"Neen"</formula>
    </cfRule>
    <cfRule type="cellIs" dxfId="397" priority="198" operator="equal">
      <formula>"ja"</formula>
    </cfRule>
  </conditionalFormatting>
  <conditionalFormatting sqref="I46:I48">
    <cfRule type="cellIs" dxfId="396" priority="193" operator="equal">
      <formula>"Nvt"</formula>
    </cfRule>
    <cfRule type="cellIs" dxfId="395" priority="194" operator="equal">
      <formula>"Neen"</formula>
    </cfRule>
    <cfRule type="cellIs" dxfId="394" priority="195" operator="equal">
      <formula>"ja"</formula>
    </cfRule>
  </conditionalFormatting>
  <conditionalFormatting sqref="I58:I59">
    <cfRule type="cellIs" dxfId="393" priority="190" operator="equal">
      <formula>"Nvt"</formula>
    </cfRule>
    <cfRule type="cellIs" dxfId="392" priority="191" operator="equal">
      <formula>"Neen"</formula>
    </cfRule>
    <cfRule type="cellIs" dxfId="391" priority="192" operator="equal">
      <formula>"ja"</formula>
    </cfRule>
  </conditionalFormatting>
  <conditionalFormatting sqref="I61:I62">
    <cfRule type="cellIs" dxfId="390" priority="187" operator="equal">
      <formula>"Nvt"</formula>
    </cfRule>
    <cfRule type="cellIs" dxfId="389" priority="188" operator="equal">
      <formula>"Neen"</formula>
    </cfRule>
    <cfRule type="cellIs" dxfId="388" priority="189" operator="equal">
      <formula>"ja"</formula>
    </cfRule>
  </conditionalFormatting>
  <conditionalFormatting sqref="I69:I70">
    <cfRule type="cellIs" dxfId="387" priority="184" operator="equal">
      <formula>"Nvt"</formula>
    </cfRule>
    <cfRule type="cellIs" dxfId="386" priority="185" operator="equal">
      <formula>"Neen"</formula>
    </cfRule>
    <cfRule type="cellIs" dxfId="385" priority="186" operator="equal">
      <formula>"ja"</formula>
    </cfRule>
  </conditionalFormatting>
  <conditionalFormatting sqref="I72:I73">
    <cfRule type="cellIs" dxfId="384" priority="181" operator="equal">
      <formula>"Nvt"</formula>
    </cfRule>
    <cfRule type="cellIs" dxfId="383" priority="182" operator="equal">
      <formula>"Neen"</formula>
    </cfRule>
    <cfRule type="cellIs" dxfId="382" priority="183" operator="equal">
      <formula>"ja"</formula>
    </cfRule>
  </conditionalFormatting>
  <conditionalFormatting sqref="I75:I76">
    <cfRule type="cellIs" dxfId="381" priority="178" operator="equal">
      <formula>"Nvt"</formula>
    </cfRule>
    <cfRule type="cellIs" dxfId="380" priority="179" operator="equal">
      <formula>"Neen"</formula>
    </cfRule>
    <cfRule type="cellIs" dxfId="379" priority="180" operator="equal">
      <formula>"ja"</formula>
    </cfRule>
  </conditionalFormatting>
  <conditionalFormatting sqref="I78:I79">
    <cfRule type="cellIs" dxfId="378" priority="175" operator="equal">
      <formula>"Nvt"</formula>
    </cfRule>
    <cfRule type="cellIs" dxfId="377" priority="176" operator="equal">
      <formula>"Neen"</formula>
    </cfRule>
    <cfRule type="cellIs" dxfId="376" priority="177" operator="equal">
      <formula>"ja"</formula>
    </cfRule>
  </conditionalFormatting>
  <conditionalFormatting sqref="I81:I82">
    <cfRule type="cellIs" dxfId="375" priority="172" operator="equal">
      <formula>"Nvt"</formula>
    </cfRule>
    <cfRule type="cellIs" dxfId="374" priority="173" operator="equal">
      <formula>"Neen"</formula>
    </cfRule>
    <cfRule type="cellIs" dxfId="373" priority="174" operator="equal">
      <formula>"ja"</formula>
    </cfRule>
  </conditionalFormatting>
  <conditionalFormatting sqref="I91:I92">
    <cfRule type="cellIs" dxfId="372" priority="169" operator="equal">
      <formula>"Nvt"</formula>
    </cfRule>
    <cfRule type="cellIs" dxfId="371" priority="170" operator="equal">
      <formula>"Neen"</formula>
    </cfRule>
    <cfRule type="cellIs" dxfId="370" priority="171" operator="equal">
      <formula>"ja"</formula>
    </cfRule>
  </conditionalFormatting>
  <conditionalFormatting sqref="I94:I95">
    <cfRule type="cellIs" dxfId="369" priority="166" operator="equal">
      <formula>"Nvt"</formula>
    </cfRule>
    <cfRule type="cellIs" dxfId="368" priority="167" operator="equal">
      <formula>"Neen"</formula>
    </cfRule>
    <cfRule type="cellIs" dxfId="367" priority="168" operator="equal">
      <formula>"ja"</formula>
    </cfRule>
  </conditionalFormatting>
  <conditionalFormatting sqref="I83:I85">
    <cfRule type="containsText" dxfId="366" priority="121" operator="containsText" text="Nvt">
      <formula>NOT(ISERROR(SEARCH("Nvt",I83)))</formula>
    </cfRule>
    <cfRule type="containsText" dxfId="365" priority="163" operator="containsText" text="Vuil">
      <formula>NOT(ISERROR(SEARCH("Vuil",I83)))</formula>
    </cfRule>
    <cfRule type="containsText" dxfId="364" priority="164" operator="containsText" text="Matig schoon">
      <formula>NOT(ISERROR(SEARCH("Matig schoon",I83)))</formula>
    </cfRule>
    <cfRule type="containsText" dxfId="363" priority="165" operator="containsText" text="Schoon">
      <formula>NOT(ISERROR(SEARCH("Schoon",I83)))</formula>
    </cfRule>
  </conditionalFormatting>
  <conditionalFormatting sqref="I89">
    <cfRule type="cellIs" dxfId="362" priority="160" operator="equal">
      <formula>"Nvt"</formula>
    </cfRule>
    <cfRule type="cellIs" dxfId="361" priority="161" operator="equal">
      <formula>"Neen"</formula>
    </cfRule>
    <cfRule type="cellIs" dxfId="360" priority="162" operator="equal">
      <formula>"ja"</formula>
    </cfRule>
  </conditionalFormatting>
  <conditionalFormatting sqref="I120">
    <cfRule type="cellIs" dxfId="359" priority="151" operator="equal">
      <formula>"Nvt"</formula>
    </cfRule>
    <cfRule type="cellIs" dxfId="358" priority="152" operator="equal">
      <formula>"Neen"</formula>
    </cfRule>
    <cfRule type="cellIs" dxfId="357" priority="153" operator="equal">
      <formula>"ja"</formula>
    </cfRule>
  </conditionalFormatting>
  <conditionalFormatting sqref="I123:I124 I127">
    <cfRule type="cellIs" dxfId="356" priority="145" operator="equal">
      <formula>"Nvt"</formula>
    </cfRule>
    <cfRule type="cellIs" dxfId="355" priority="146" operator="equal">
      <formula>"Neen"</formula>
    </cfRule>
    <cfRule type="cellIs" dxfId="354" priority="147" operator="equal">
      <formula>"ja"</formula>
    </cfRule>
  </conditionalFormatting>
  <conditionalFormatting sqref="I142">
    <cfRule type="cellIs" dxfId="353" priority="139" operator="equal">
      <formula>"Nvt"</formula>
    </cfRule>
    <cfRule type="cellIs" dxfId="352" priority="140" operator="equal">
      <formula>"Neen"</formula>
    </cfRule>
    <cfRule type="cellIs" dxfId="351" priority="141" operator="equal">
      <formula>"ja"</formula>
    </cfRule>
  </conditionalFormatting>
  <conditionalFormatting sqref="H98">
    <cfRule type="containsText" dxfId="350" priority="134" operator="containsText" text="Geen rooster(s) aanwezig">
      <formula>NOT(ISERROR(SEARCH("Geen rooster(s) aanwezig",H98)))</formula>
    </cfRule>
    <cfRule type="containsText" dxfId="349" priority="135" operator="containsText" text="Rooster(s) aanwezig">
      <formula>NOT(ISERROR(SEARCH("Rooster(s) aanwezig",H98)))</formula>
    </cfRule>
  </conditionalFormatting>
  <conditionalFormatting sqref="I18:I19">
    <cfRule type="cellIs" dxfId="348" priority="131" operator="equal">
      <formula>"Nvt"</formula>
    </cfRule>
    <cfRule type="cellIs" dxfId="347" priority="132" operator="equal">
      <formula>"neen"</formula>
    </cfRule>
    <cfRule type="cellIs" dxfId="346" priority="133" operator="equal">
      <formula>"ja"</formula>
    </cfRule>
  </conditionalFormatting>
  <conditionalFormatting sqref="H116">
    <cfRule type="containsText" dxfId="345" priority="129" operator="containsText" text="Extra plaatsen beschikbaar">
      <formula>NOT(ISERROR(SEARCH("Extra plaatsen beschikbaar",H116)))</formula>
    </cfRule>
    <cfRule type="containsText" dxfId="344" priority="130" operator="containsText" text="Plaatsen tekort">
      <formula>NOT(ISERROR(SEARCH("Plaatsen tekort",H116)))</formula>
    </cfRule>
  </conditionalFormatting>
  <conditionalFormatting sqref="D53">
    <cfRule type="containsText" dxfId="343" priority="124" operator="containsText" text="II. 400 - 600: Matig">
      <formula>NOT(ISERROR(SEARCH("II. 400 - 600: Matig",D53)))</formula>
    </cfRule>
    <cfRule type="containsText" dxfId="342" priority="125" operator="containsText" text="IV. &gt; 1000: Slecht">
      <formula>NOT(ISERROR(SEARCH("IV. &gt; 1000: Slecht",D53)))</formula>
    </cfRule>
    <cfRule type="containsText" dxfId="341" priority="126" operator="containsText" text="III. 600 - 1000: Onvoldoende">
      <formula>NOT(ISERROR(SEARCH("III. 600 - 1000: Onvoldoende",D53)))</formula>
    </cfRule>
    <cfRule type="containsText" dxfId="340" priority="127" operator="containsText" text="I. 250 - 400: Goed">
      <formula>NOT(ISERROR(SEARCH("I. 250 - 400: Goed",D53)))</formula>
    </cfRule>
    <cfRule type="containsText" dxfId="339" priority="128" operator="containsText" text="O. &lt; 250: Zeer goed">
      <formula>NOT(ISERROR(SEARCH("O. &lt; 250: Zeer goed",D53)))</formula>
    </cfRule>
  </conditionalFormatting>
  <conditionalFormatting sqref="I116">
    <cfRule type="cellIs" dxfId="338" priority="122" operator="greaterThan">
      <formula>0</formula>
    </cfRule>
    <cfRule type="cellIs" dxfId="337" priority="123" operator="lessThanOrEqual">
      <formula>0</formula>
    </cfRule>
  </conditionalFormatting>
  <conditionalFormatting sqref="I55:I56">
    <cfRule type="cellIs" dxfId="336" priority="112" operator="equal">
      <formula>"Nvt"</formula>
    </cfRule>
    <cfRule type="cellIs" dxfId="335" priority="113" operator="equal">
      <formula>"Neen"</formula>
    </cfRule>
    <cfRule type="cellIs" dxfId="334" priority="114" operator="equal">
      <formula>"ja"</formula>
    </cfRule>
  </conditionalFormatting>
  <conditionalFormatting sqref="I15:I16">
    <cfRule type="cellIs" dxfId="333" priority="106" operator="equal">
      <formula>"Nvt"</formula>
    </cfRule>
    <cfRule type="cellIs" dxfId="332" priority="107" operator="equal">
      <formula>"neen"</formula>
    </cfRule>
    <cfRule type="cellIs" dxfId="331" priority="108" operator="equal">
      <formula>"ja"</formula>
    </cfRule>
  </conditionalFormatting>
  <conditionalFormatting sqref="I64:I65">
    <cfRule type="cellIs" dxfId="330" priority="103" operator="equal">
      <formula>"Nvt"</formula>
    </cfRule>
    <cfRule type="cellIs" dxfId="329" priority="104" operator="equal">
      <formula>"Neen"</formula>
    </cfRule>
    <cfRule type="cellIs" dxfId="328" priority="105" operator="equal">
      <formula>"ja"</formula>
    </cfRule>
  </conditionalFormatting>
  <conditionalFormatting sqref="I40">
    <cfRule type="cellIs" dxfId="327" priority="100" operator="equal">
      <formula>"Nvt"</formula>
    </cfRule>
    <cfRule type="cellIs" dxfId="326" priority="101" operator="equal">
      <formula>"Neen"</formula>
    </cfRule>
    <cfRule type="cellIs" dxfId="325" priority="102" operator="equal">
      <formula>"ja"</formula>
    </cfRule>
  </conditionalFormatting>
  <conditionalFormatting sqref="I37">
    <cfRule type="cellIs" dxfId="324" priority="97" operator="equal">
      <formula>"Nvt"</formula>
    </cfRule>
    <cfRule type="cellIs" dxfId="323" priority="98" operator="equal">
      <formula>"Neen"</formula>
    </cfRule>
    <cfRule type="cellIs" dxfId="322" priority="99" operator="equal">
      <formula>"ja"</formula>
    </cfRule>
  </conditionalFormatting>
  <conditionalFormatting sqref="I24">
    <cfRule type="cellIs" dxfId="321" priority="94" operator="equal">
      <formula>"Nvt"</formula>
    </cfRule>
    <cfRule type="cellIs" dxfId="320" priority="95" operator="equal">
      <formula>"Neen"</formula>
    </cfRule>
    <cfRule type="cellIs" dxfId="319" priority="96" operator="equal">
      <formula>"ja"</formula>
    </cfRule>
  </conditionalFormatting>
  <conditionalFormatting sqref="I21">
    <cfRule type="cellIs" dxfId="318" priority="91" operator="equal">
      <formula>"Nvt"</formula>
    </cfRule>
    <cfRule type="cellIs" dxfId="317" priority="92" operator="equal">
      <formula>"Neen"</formula>
    </cfRule>
    <cfRule type="cellIs" dxfId="316" priority="93" operator="equal">
      <formula>"ja"</formula>
    </cfRule>
  </conditionalFormatting>
  <conditionalFormatting sqref="I17">
    <cfRule type="cellIs" dxfId="315" priority="88" operator="equal">
      <formula>"Nvt"</formula>
    </cfRule>
    <cfRule type="cellIs" dxfId="314" priority="89" operator="equal">
      <formula>"Neen"</formula>
    </cfRule>
    <cfRule type="cellIs" dxfId="313" priority="90" operator="equal">
      <formula>"ja"</formula>
    </cfRule>
  </conditionalFormatting>
  <conditionalFormatting sqref="I14">
    <cfRule type="cellIs" dxfId="312" priority="85" operator="equal">
      <formula>"Nvt"</formula>
    </cfRule>
    <cfRule type="cellIs" dxfId="311" priority="86" operator="equal">
      <formula>"Neen"</formula>
    </cfRule>
    <cfRule type="cellIs" dxfId="310" priority="87" operator="equal">
      <formula>"ja"</formula>
    </cfRule>
  </conditionalFormatting>
  <conditionalFormatting sqref="I50">
    <cfRule type="cellIs" dxfId="309" priority="82" operator="equal">
      <formula>"Nvt"</formula>
    </cfRule>
    <cfRule type="cellIs" dxfId="308" priority="83" operator="equal">
      <formula>"Neen"</formula>
    </cfRule>
    <cfRule type="cellIs" dxfId="307" priority="84" operator="equal">
      <formula>"ja"</formula>
    </cfRule>
  </conditionalFormatting>
  <conditionalFormatting sqref="I54">
    <cfRule type="cellIs" dxfId="306" priority="79" operator="equal">
      <formula>"Nvt"</formula>
    </cfRule>
    <cfRule type="cellIs" dxfId="305" priority="80" operator="equal">
      <formula>"Neen"</formula>
    </cfRule>
    <cfRule type="cellIs" dxfId="304" priority="81" operator="equal">
      <formula>"ja"</formula>
    </cfRule>
  </conditionalFormatting>
  <conditionalFormatting sqref="I57">
    <cfRule type="cellIs" dxfId="303" priority="76" operator="equal">
      <formula>"Nvt"</formula>
    </cfRule>
    <cfRule type="cellIs" dxfId="302" priority="77" operator="equal">
      <formula>"Neen"</formula>
    </cfRule>
    <cfRule type="cellIs" dxfId="301" priority="78" operator="equal">
      <formula>"ja"</formula>
    </cfRule>
  </conditionalFormatting>
  <conditionalFormatting sqref="I60">
    <cfRule type="cellIs" dxfId="300" priority="73" operator="equal">
      <formula>"Nvt"</formula>
    </cfRule>
    <cfRule type="cellIs" dxfId="299" priority="74" operator="equal">
      <formula>"Neen"</formula>
    </cfRule>
    <cfRule type="cellIs" dxfId="298" priority="75" operator="equal">
      <formula>"ja"</formula>
    </cfRule>
  </conditionalFormatting>
  <conditionalFormatting sqref="I68">
    <cfRule type="cellIs" dxfId="297" priority="70" operator="equal">
      <formula>"Nvt"</formula>
    </cfRule>
    <cfRule type="cellIs" dxfId="296" priority="71" operator="equal">
      <formula>"Neen"</formula>
    </cfRule>
    <cfRule type="cellIs" dxfId="295" priority="72" operator="equal">
      <formula>"ja"</formula>
    </cfRule>
  </conditionalFormatting>
  <conditionalFormatting sqref="I74">
    <cfRule type="cellIs" dxfId="294" priority="67" operator="equal">
      <formula>"Nvt"</formula>
    </cfRule>
    <cfRule type="cellIs" dxfId="293" priority="68" operator="equal">
      <formula>"Neen"</formula>
    </cfRule>
    <cfRule type="cellIs" dxfId="292" priority="69" operator="equal">
      <formula>"ja"</formula>
    </cfRule>
  </conditionalFormatting>
  <conditionalFormatting sqref="I77">
    <cfRule type="cellIs" dxfId="291" priority="64" operator="equal">
      <formula>"Nvt"</formula>
    </cfRule>
    <cfRule type="cellIs" dxfId="290" priority="65" operator="equal">
      <formula>"Neen"</formula>
    </cfRule>
    <cfRule type="cellIs" dxfId="289" priority="66" operator="equal">
      <formula>"ja"</formula>
    </cfRule>
  </conditionalFormatting>
  <conditionalFormatting sqref="I90">
    <cfRule type="cellIs" dxfId="288" priority="61" operator="equal">
      <formula>"Nvt"</formula>
    </cfRule>
    <cfRule type="cellIs" dxfId="287" priority="62" operator="equal">
      <formula>"Neen"</formula>
    </cfRule>
    <cfRule type="cellIs" dxfId="286" priority="63" operator="equal">
      <formula>"ja"</formula>
    </cfRule>
  </conditionalFormatting>
  <conditionalFormatting sqref="I93">
    <cfRule type="cellIs" dxfId="285" priority="58" operator="equal">
      <formula>"Nvt"</formula>
    </cfRule>
    <cfRule type="cellIs" dxfId="284" priority="59" operator="equal">
      <formula>"Neen"</formula>
    </cfRule>
    <cfRule type="cellIs" dxfId="283" priority="60" operator="equal">
      <formula>"ja"</formula>
    </cfRule>
  </conditionalFormatting>
  <conditionalFormatting sqref="I119">
    <cfRule type="cellIs" dxfId="282" priority="55" operator="equal">
      <formula>"Nvt"</formula>
    </cfRule>
    <cfRule type="cellIs" dxfId="281" priority="56" operator="equal">
      <formula>"Neen"</formula>
    </cfRule>
    <cfRule type="cellIs" dxfId="280" priority="57" operator="equal">
      <formula>"ja"</formula>
    </cfRule>
  </conditionalFormatting>
  <conditionalFormatting sqref="I122">
    <cfRule type="cellIs" dxfId="279" priority="52" operator="equal">
      <formula>"Nvt"</formula>
    </cfRule>
    <cfRule type="cellIs" dxfId="278" priority="53" operator="equal">
      <formula>"Neen"</formula>
    </cfRule>
    <cfRule type="cellIs" dxfId="277" priority="54" operator="equal">
      <formula>"ja"</formula>
    </cfRule>
  </conditionalFormatting>
  <conditionalFormatting sqref="I80">
    <cfRule type="containsText" dxfId="276" priority="47" operator="containsText" text="Ja">
      <formula>NOT(ISERROR(SEARCH("Ja",I80)))</formula>
    </cfRule>
    <cfRule type="containsText" dxfId="275" priority="48" operator="containsText" text="Neen">
      <formula>NOT(ISERROR(SEARCH("Neen",I80)))</formula>
    </cfRule>
    <cfRule type="containsText" dxfId="274" priority="49" operator="containsText" text="Nvt">
      <formula>NOT(ISERROR(SEARCH("Nvt",I80)))</formula>
    </cfRule>
    <cfRule type="containsText" dxfId="273" priority="50" operator="containsText" text="Nvt">
      <formula>NOT(ISERROR(SEARCH("Nvt",I80)))</formula>
    </cfRule>
    <cfRule type="containsText" dxfId="272" priority="51" operator="containsText" text="Neen">
      <formula>NOT(ISERROR(SEARCH("Neen",I80)))</formula>
    </cfRule>
  </conditionalFormatting>
  <conditionalFormatting sqref="I71">
    <cfRule type="containsText" dxfId="271" priority="42" operator="containsText" text="Ja">
      <formula>NOT(ISERROR(SEARCH("Ja",I71)))</formula>
    </cfRule>
    <cfRule type="containsText" dxfId="270" priority="43" operator="containsText" text="Neen">
      <formula>NOT(ISERROR(SEARCH("Neen",I71)))</formula>
    </cfRule>
    <cfRule type="containsText" dxfId="269" priority="44" operator="containsText" text="Nvt">
      <formula>NOT(ISERROR(SEARCH("Nvt",I71)))</formula>
    </cfRule>
    <cfRule type="containsText" dxfId="268" priority="45" operator="containsText" text="Nvt">
      <formula>NOT(ISERROR(SEARCH("Nvt",I71)))</formula>
    </cfRule>
    <cfRule type="containsText" dxfId="267" priority="46" operator="containsText" text="Neen">
      <formula>NOT(ISERROR(SEARCH("Neen",I71)))</formula>
    </cfRule>
  </conditionalFormatting>
  <conditionalFormatting sqref="I63">
    <cfRule type="containsText" dxfId="266" priority="37" operator="containsText" text="Ja">
      <formula>NOT(ISERROR(SEARCH("Ja",I63)))</formula>
    </cfRule>
    <cfRule type="containsText" dxfId="265" priority="38" operator="containsText" text="Neen">
      <formula>NOT(ISERROR(SEARCH("Neen",I63)))</formula>
    </cfRule>
    <cfRule type="containsText" dxfId="264" priority="39" operator="containsText" text="Nvt">
      <formula>NOT(ISERROR(SEARCH("Nvt",I63)))</formula>
    </cfRule>
    <cfRule type="containsText" dxfId="263" priority="40" operator="containsText" text="Nvt">
      <formula>NOT(ISERROR(SEARCH("Nvt",I63)))</formula>
    </cfRule>
    <cfRule type="containsText" dxfId="262" priority="41" operator="containsText" text="Neen">
      <formula>NOT(ISERROR(SEARCH("Neen",I63)))</formula>
    </cfRule>
  </conditionalFormatting>
  <conditionalFormatting sqref="I27">
    <cfRule type="cellIs" dxfId="261" priority="34" operator="equal">
      <formula>"Nvt"</formula>
    </cfRule>
    <cfRule type="cellIs" dxfId="260" priority="35" operator="equal">
      <formula>"Neen"</formula>
    </cfRule>
    <cfRule type="cellIs" dxfId="259" priority="36" operator="equal">
      <formula>"ja"</formula>
    </cfRule>
  </conditionalFormatting>
  <conditionalFormatting sqref="I87:I88">
    <cfRule type="cellIs" dxfId="258" priority="31" operator="equal">
      <formula>"Nvt"</formula>
    </cfRule>
    <cfRule type="cellIs" dxfId="257" priority="32" operator="equal">
      <formula>"Neen"</formula>
    </cfRule>
    <cfRule type="cellIs" dxfId="256" priority="33" operator="equal">
      <formula>"ja"</formula>
    </cfRule>
  </conditionalFormatting>
  <conditionalFormatting sqref="I143">
    <cfRule type="cellIs" dxfId="255" priority="28" operator="equal">
      <formula>"Nvt"</formula>
    </cfRule>
    <cfRule type="cellIs" dxfId="254" priority="29" operator="equal">
      <formula>"Neen"</formula>
    </cfRule>
    <cfRule type="cellIs" dxfId="253" priority="30" operator="equal">
      <formula>"ja"</formula>
    </cfRule>
  </conditionalFormatting>
  <conditionalFormatting sqref="I144:I145">
    <cfRule type="cellIs" dxfId="252" priority="25" operator="equal">
      <formula>"Nvt"</formula>
    </cfRule>
    <cfRule type="cellIs" dxfId="251" priority="26" operator="equal">
      <formula>"Neen"</formula>
    </cfRule>
    <cfRule type="cellIs" dxfId="250" priority="27" operator="equal">
      <formula>"ja"</formula>
    </cfRule>
  </conditionalFormatting>
  <conditionalFormatting sqref="Q51">
    <cfRule type="colorScale" priority="14">
      <colorScale>
        <cfvo type="min"/>
        <cfvo type="max"/>
        <color theme="9" tint="0.39997558519241921"/>
        <color rgb="FFFFEF9C"/>
      </colorScale>
    </cfRule>
  </conditionalFormatting>
  <conditionalFormatting sqref="Q50">
    <cfRule type="containsText" dxfId="249" priority="10" operator="containsText" text="Nvt">
      <formula>NOT(ISERROR(SEARCH("Nvt",Q50)))</formula>
    </cfRule>
    <cfRule type="containsText" dxfId="248" priority="11" operator="containsText" text="Nvt">
      <formula>NOT(ISERROR(SEARCH("Nvt",Q50)))</formula>
    </cfRule>
    <cfRule type="containsText" dxfId="247" priority="12" operator="containsText" text="Nvt">
      <formula>NOT(ISERROR(SEARCH("Nvt",Q50)))</formula>
    </cfRule>
    <cfRule type="colorScale" priority="13">
      <colorScale>
        <cfvo type="min"/>
        <cfvo type="max"/>
        <color rgb="FF92D050"/>
        <color rgb="FFFFEF9C"/>
      </colorScale>
    </cfRule>
  </conditionalFormatting>
  <conditionalFormatting sqref="S51">
    <cfRule type="colorScale" priority="9">
      <colorScale>
        <cfvo type="min"/>
        <cfvo type="max"/>
        <color theme="9" tint="0.39997558519241921"/>
        <color rgb="FFFFEF9C"/>
      </colorScale>
    </cfRule>
  </conditionalFormatting>
  <conditionalFormatting sqref="S50">
    <cfRule type="containsText" dxfId="246" priority="5" operator="containsText" text="Nvt">
      <formula>NOT(ISERROR(SEARCH("Nvt",S50)))</formula>
    </cfRule>
    <cfRule type="containsText" dxfId="245" priority="6" operator="containsText" text="Nvt">
      <formula>NOT(ISERROR(SEARCH("Nvt",S50)))</formula>
    </cfRule>
    <cfRule type="containsText" dxfId="244" priority="7" operator="containsText" text="Nvt">
      <formula>NOT(ISERROR(SEARCH("Nvt",S50)))</formula>
    </cfRule>
    <cfRule type="colorScale" priority="8">
      <colorScale>
        <cfvo type="min"/>
        <cfvo type="max"/>
        <color rgb="FF92D050"/>
        <color rgb="FFFFEF9C"/>
      </colorScale>
    </cfRule>
  </conditionalFormatting>
  <dataValidations count="1">
    <dataValidation type="list" allowBlank="1" showInputMessage="1" showErrorMessage="1" sqref="I91:I92 I94:I95 I123:I124 I127 I55:I56 I58:I59 I61:I62 I64:I65 I142 I51 I22:I23 I25:I26 I81:I82 I75:I76 I78:I79 I69:I70 I72:I73 I18:I19 I15:I16 I120" xr:uid="{00000000-0002-0000-0B00-000000000000}">
      <formula1>$A$97:$A$100</formula1>
    </dataValidation>
  </dataValidations>
  <pageMargins left="0.70866141732283472" right="0.70866141732283472" top="0.74803149606299213" bottom="0.74803149606299213" header="0.31496062992125984" footer="0.31496062992125984"/>
  <pageSetup paperSize="9" scale="78" orientation="portrait" horizontalDpi="1200" verticalDpi="1200" r:id="rId1"/>
  <rowBreaks count="2" manualBreakCount="2">
    <brk id="48" max="8" man="1"/>
    <brk id="95" max="8" man="1"/>
  </rowBreaks>
  <legacy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2F6178F-3618-4EBE-B4D0-235A216B58C3}">
            <xm:f>NOT(ISERROR(SEARCH(Masterdata!$B$189,F52)))</xm:f>
            <xm:f>Masterdata!$B$189</xm:f>
            <x14:dxf>
              <fill>
                <patternFill>
                  <bgColor rgb="FFFF0000"/>
                </patternFill>
              </fill>
            </x14:dxf>
          </x14:cfRule>
          <x14:cfRule type="containsText" priority="2" operator="containsText" id="{AD69A129-FAF7-42EB-999E-A9A87C937D90}">
            <xm:f>NOT(ISERROR(SEARCH(Masterdata!$B$188,F52)))</xm:f>
            <xm:f>Masterdata!$B$188</xm:f>
            <x14:dxf>
              <fill>
                <patternFill>
                  <bgColor rgb="FFFFC000"/>
                </patternFill>
              </fill>
            </x14:dxf>
          </x14:cfRule>
          <x14:cfRule type="containsText" priority="3" operator="containsText" id="{FF57685D-9017-42CC-B780-08C642098C17}">
            <xm:f>NOT(ISERROR(SEARCH(Masterdata!$B$187,F52)))</xm:f>
            <xm:f>Masterdata!$B$187</xm:f>
            <x14:dxf>
              <fill>
                <patternFill>
                  <bgColor rgb="FF92D050"/>
                </patternFill>
              </fill>
            </x14:dxf>
          </x14:cfRule>
          <x14:cfRule type="containsText" priority="4" operator="containsText" id="{6DF6406D-7693-4F19-A394-B3655CD74B5F}">
            <xm:f>NOT(ISERROR(SEARCH(Masterdata!$B$186,F52)))</xm:f>
            <xm:f>Masterdata!$B$186</xm:f>
            <x14:dxf>
              <fill>
                <patternFill>
                  <bgColor rgb="FF92D050"/>
                </patternFill>
              </fill>
            </x14:dxf>
          </x14:cfRule>
          <xm:sqref>F52:H52</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B00-000001000000}">
          <x14:formula1>
            <xm:f>Masterdata!$B$185:$B$190</xm:f>
          </x14:formula1>
          <xm:sqref>D53</xm:sqref>
        </x14:dataValidation>
        <x14:dataValidation type="list" allowBlank="1" showInputMessage="1" showErrorMessage="1" xr:uid="{00000000-0002-0000-0B00-000002000000}">
          <x14:formula1>
            <xm:f>Masterdata!$P$329:$P$333</xm:f>
          </x14:formula1>
          <xm:sqref>G114</xm:sqref>
        </x14:dataValidation>
        <x14:dataValidation type="list" allowBlank="1" showInputMessage="1" showErrorMessage="1" xr:uid="{00000000-0002-0000-0B00-000003000000}">
          <x14:formula1>
            <xm:f>Masterdata!$A$80:$A$82</xm:f>
          </x14:formula1>
          <xm:sqref>I11:I13</xm:sqref>
        </x14:dataValidation>
        <x14:dataValidation type="list" allowBlank="1" showInputMessage="1" showErrorMessage="1" xr:uid="{00000000-0002-0000-0B00-000004000000}">
          <x14:formula1>
            <xm:f>Masterdata!$A$100:$A$103</xm:f>
          </x14:formula1>
          <xm:sqref>I37:I48 I24 I21 I17 I14 I50 I54 I57 I60 I68 I74 I77 I90 I93 I119 I122 I27 I87:I88 I143:I145</xm:sqref>
        </x14:dataValidation>
        <x14:dataValidation type="list" allowBlank="1" showInputMessage="1" showErrorMessage="1" xr:uid="{00000000-0002-0000-0B00-000005000000}">
          <x14:formula1>
            <xm:f>Masterdata!$A$265:$A$268</xm:f>
          </x14:formula1>
          <xm:sqref>I83:I85</xm:sqref>
        </x14:dataValidation>
        <x14:dataValidation type="list" allowBlank="1" showInputMessage="1" showErrorMessage="1" xr:uid="{00000000-0002-0000-0B00-000006000000}">
          <x14:formula1>
            <xm:f>Masterdata!$A$306:$A$308</xm:f>
          </x14:formula1>
          <xm:sqref>H98</xm:sqref>
        </x14:dataValidation>
        <x14:dataValidation type="list" allowBlank="1" showInputMessage="1" showErrorMessage="1" xr:uid="{00000000-0002-0000-0B00-000007000000}">
          <x14:formula1>
            <xm:f>Masterdata!$L$325:$L$374</xm:f>
          </x14:formula1>
          <xm:sqref>F101:F110</xm:sqref>
        </x14:dataValidation>
        <x14:dataValidation type="list" allowBlank="1" showInputMessage="1" showErrorMessage="1" xr:uid="{00000000-0002-0000-0B00-000008000000}">
          <x14:formula1>
            <xm:f>Masterdata!$R$329:$R$486</xm:f>
          </x14:formula1>
          <xm:sqref>G113</xm:sqref>
        </x14:dataValidation>
        <x14:dataValidation type="list" allowBlank="1" showInputMessage="1" showErrorMessage="1" xr:uid="{00000000-0002-0000-0B00-000009000000}">
          <x14:formula1>
            <xm:f>Masterdata!$N$5:$N$320</xm:f>
          </x14:formula1>
          <xm:sqref>C8 D5:D7</xm:sqref>
        </x14:dataValidation>
        <x14:dataValidation type="list" allowBlank="1" showInputMessage="1" showErrorMessage="1" xr:uid="{00000000-0002-0000-0B00-00000A000000}">
          <x14:formula1>
            <xm:f>Masterdata!$C$5:$C$79</xm:f>
          </x14:formula1>
          <xm:sqref>I10</xm:sqref>
        </x14:dataValidation>
        <x14:dataValidation type="list" allowBlank="1" showInputMessage="1" showErrorMessage="1" xr:uid="{00000000-0002-0000-0B00-00000B000000}">
          <x14:formula1>
            <xm:f>Masterdata!$A$165:$A$168</xm:f>
          </x14:formula1>
          <xm:sqref>I80 I71 I63</xm:sqref>
        </x14:dataValidation>
        <x14:dataValidation type="list" allowBlank="1" showInputMessage="1" showErrorMessage="1" xr:uid="{00000000-0002-0000-0B00-00000C000000}">
          <x14:formula1>
            <xm:f>Masterdata!$B$186:$B$189</xm:f>
          </x14:formula1>
          <xm:sqref>F52:H52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90"/>
  <sheetViews>
    <sheetView topLeftCell="A173" zoomScaleNormal="100" workbookViewId="0">
      <selection activeCell="Q178" sqref="Q178"/>
    </sheetView>
  </sheetViews>
  <sheetFormatPr defaultColWidth="9.1796875" defaultRowHeight="14.5" x14ac:dyDescent="0.35"/>
  <cols>
    <col min="1" max="1" width="12.7265625" style="189" customWidth="1"/>
    <col min="2" max="9" width="9.1796875" style="189"/>
    <col min="10" max="10" width="8.81640625" style="189" customWidth="1"/>
    <col min="11" max="14" width="9.1796875" style="189"/>
    <col min="15" max="15" width="10.81640625" style="189" customWidth="1"/>
    <col min="16" max="17" width="9.1796875" style="189"/>
    <col min="18" max="18" width="6.26953125" style="189" customWidth="1"/>
    <col min="19" max="16384" width="9.1796875" style="189"/>
  </cols>
  <sheetData>
    <row r="1" spans="1:14" x14ac:dyDescent="0.35">
      <c r="A1" s="189" t="s">
        <v>222</v>
      </c>
    </row>
    <row r="4" spans="1:14" ht="18.5" x14ac:dyDescent="0.45">
      <c r="A4" s="308" t="s">
        <v>351</v>
      </c>
    </row>
    <row r="5" spans="1:14" x14ac:dyDescent="0.35">
      <c r="C5" s="199" t="s">
        <v>602</v>
      </c>
    </row>
    <row r="6" spans="1:14" x14ac:dyDescent="0.35">
      <c r="A6" s="260"/>
      <c r="C6" s="189">
        <v>1</v>
      </c>
      <c r="G6" s="189">
        <v>0.5</v>
      </c>
      <c r="N6" s="189">
        <v>2</v>
      </c>
    </row>
    <row r="7" spans="1:14" x14ac:dyDescent="0.35">
      <c r="A7" s="260"/>
      <c r="C7" s="189">
        <v>2</v>
      </c>
      <c r="G7" s="189">
        <v>0.6</v>
      </c>
      <c r="N7" s="189">
        <v>2.1</v>
      </c>
    </row>
    <row r="8" spans="1:14" x14ac:dyDescent="0.35">
      <c r="C8" s="189">
        <v>3</v>
      </c>
      <c r="G8" s="189">
        <v>0.7</v>
      </c>
      <c r="N8" s="189">
        <v>2.2000000000000002</v>
      </c>
    </row>
    <row r="9" spans="1:14" x14ac:dyDescent="0.35">
      <c r="C9" s="189">
        <v>4</v>
      </c>
      <c r="G9" s="189">
        <v>0.8</v>
      </c>
      <c r="N9" s="189">
        <v>2.2999999999999998</v>
      </c>
    </row>
    <row r="10" spans="1:14" x14ac:dyDescent="0.35">
      <c r="C10" s="189">
        <v>5</v>
      </c>
      <c r="G10" s="189">
        <v>0.9</v>
      </c>
      <c r="N10" s="189">
        <v>2.4</v>
      </c>
    </row>
    <row r="11" spans="1:14" x14ac:dyDescent="0.35">
      <c r="C11" s="189">
        <v>6</v>
      </c>
      <c r="G11" s="189">
        <v>1</v>
      </c>
      <c r="N11" s="189">
        <v>2.5</v>
      </c>
    </row>
    <row r="12" spans="1:14" x14ac:dyDescent="0.35">
      <c r="C12" s="189">
        <v>7</v>
      </c>
      <c r="G12" s="189">
        <v>1.1000000000000001</v>
      </c>
      <c r="N12" s="189">
        <v>2.6</v>
      </c>
    </row>
    <row r="13" spans="1:14" x14ac:dyDescent="0.35">
      <c r="C13" s="189">
        <v>8</v>
      </c>
      <c r="G13" s="189">
        <v>1.2</v>
      </c>
      <c r="N13" s="189">
        <v>2.7</v>
      </c>
    </row>
    <row r="14" spans="1:14" x14ac:dyDescent="0.35">
      <c r="C14" s="189">
        <v>9</v>
      </c>
      <c r="G14" s="189">
        <v>1.3</v>
      </c>
      <c r="N14" s="189">
        <v>2.8</v>
      </c>
    </row>
    <row r="15" spans="1:14" x14ac:dyDescent="0.35">
      <c r="C15" s="189">
        <v>10</v>
      </c>
      <c r="G15" s="189">
        <v>1.4</v>
      </c>
      <c r="N15" s="189">
        <v>2.9</v>
      </c>
    </row>
    <row r="16" spans="1:14" x14ac:dyDescent="0.35">
      <c r="C16" s="189">
        <v>11</v>
      </c>
      <c r="G16" s="189">
        <v>1.5</v>
      </c>
      <c r="N16" s="189">
        <v>3</v>
      </c>
    </row>
    <row r="17" spans="3:14" x14ac:dyDescent="0.35">
      <c r="C17" s="189">
        <v>12</v>
      </c>
      <c r="G17" s="189">
        <v>1.6</v>
      </c>
      <c r="N17" s="189">
        <v>3.1</v>
      </c>
    </row>
    <row r="18" spans="3:14" x14ac:dyDescent="0.35">
      <c r="C18" s="189">
        <v>13</v>
      </c>
      <c r="G18" s="189">
        <v>1.7</v>
      </c>
      <c r="N18" s="189">
        <v>3.2</v>
      </c>
    </row>
    <row r="19" spans="3:14" x14ac:dyDescent="0.35">
      <c r="C19" s="189">
        <v>14</v>
      </c>
      <c r="G19" s="189">
        <v>1.8</v>
      </c>
      <c r="N19" s="189">
        <v>3.3</v>
      </c>
    </row>
    <row r="20" spans="3:14" x14ac:dyDescent="0.35">
      <c r="C20" s="189">
        <v>15</v>
      </c>
      <c r="G20" s="189">
        <v>1.9</v>
      </c>
      <c r="N20" s="189">
        <v>3.4</v>
      </c>
    </row>
    <row r="21" spans="3:14" x14ac:dyDescent="0.35">
      <c r="C21" s="189">
        <v>16</v>
      </c>
      <c r="G21" s="189">
        <v>2</v>
      </c>
      <c r="N21" s="189">
        <v>3.5</v>
      </c>
    </row>
    <row r="22" spans="3:14" x14ac:dyDescent="0.35">
      <c r="C22" s="189">
        <v>17</v>
      </c>
      <c r="G22" s="189">
        <v>2.1</v>
      </c>
      <c r="N22" s="189">
        <v>3.6</v>
      </c>
    </row>
    <row r="23" spans="3:14" x14ac:dyDescent="0.35">
      <c r="C23" s="189">
        <v>18</v>
      </c>
      <c r="G23" s="189">
        <v>2.2000000000000002</v>
      </c>
      <c r="N23" s="189">
        <v>3.7</v>
      </c>
    </row>
    <row r="24" spans="3:14" x14ac:dyDescent="0.35">
      <c r="C24" s="189">
        <v>19</v>
      </c>
      <c r="G24" s="189">
        <v>2.2999999999999998</v>
      </c>
      <c r="N24" s="189">
        <v>3.8</v>
      </c>
    </row>
    <row r="25" spans="3:14" x14ac:dyDescent="0.35">
      <c r="C25" s="189">
        <v>20</v>
      </c>
      <c r="G25" s="189">
        <v>2.4</v>
      </c>
      <c r="N25" s="189">
        <v>3.9</v>
      </c>
    </row>
    <row r="26" spans="3:14" x14ac:dyDescent="0.35">
      <c r="C26" s="189">
        <v>21</v>
      </c>
      <c r="G26" s="189">
        <v>2.5</v>
      </c>
      <c r="N26" s="189">
        <v>4</v>
      </c>
    </row>
    <row r="27" spans="3:14" x14ac:dyDescent="0.35">
      <c r="C27" s="189">
        <v>22</v>
      </c>
      <c r="G27" s="189">
        <v>2.6</v>
      </c>
      <c r="N27" s="189">
        <v>4.0999999999999996</v>
      </c>
    </row>
    <row r="28" spans="3:14" x14ac:dyDescent="0.35">
      <c r="C28" s="189">
        <v>23</v>
      </c>
      <c r="G28" s="189">
        <v>2.7</v>
      </c>
      <c r="N28" s="189">
        <v>4.2</v>
      </c>
    </row>
    <row r="29" spans="3:14" x14ac:dyDescent="0.35">
      <c r="C29" s="189">
        <v>24</v>
      </c>
      <c r="G29" s="189">
        <v>2.8</v>
      </c>
      <c r="N29" s="189">
        <v>4.3</v>
      </c>
    </row>
    <row r="30" spans="3:14" x14ac:dyDescent="0.35">
      <c r="C30" s="189">
        <v>25</v>
      </c>
      <c r="G30" s="189">
        <v>2.9</v>
      </c>
      <c r="N30" s="189">
        <v>4.4000000000000004</v>
      </c>
    </row>
    <row r="31" spans="3:14" x14ac:dyDescent="0.35">
      <c r="C31" s="189">
        <v>26</v>
      </c>
      <c r="G31" s="189">
        <v>3</v>
      </c>
      <c r="N31" s="189">
        <v>4.5</v>
      </c>
    </row>
    <row r="32" spans="3:14" x14ac:dyDescent="0.35">
      <c r="C32" s="189">
        <v>27</v>
      </c>
      <c r="G32" s="189">
        <v>3.1</v>
      </c>
      <c r="N32" s="189">
        <v>4.5999999999999996</v>
      </c>
    </row>
    <row r="33" spans="3:14" x14ac:dyDescent="0.35">
      <c r="C33" s="189">
        <v>28</v>
      </c>
      <c r="G33" s="189">
        <v>3.2</v>
      </c>
      <c r="N33" s="189">
        <v>4.7</v>
      </c>
    </row>
    <row r="34" spans="3:14" x14ac:dyDescent="0.35">
      <c r="C34" s="189">
        <v>29</v>
      </c>
      <c r="G34" s="189">
        <v>3.3</v>
      </c>
      <c r="N34" s="189">
        <v>4.8</v>
      </c>
    </row>
    <row r="35" spans="3:14" x14ac:dyDescent="0.35">
      <c r="C35" s="189">
        <v>30</v>
      </c>
      <c r="G35" s="189">
        <v>3.4</v>
      </c>
      <c r="N35" s="189">
        <v>4.9000000000000004</v>
      </c>
    </row>
    <row r="36" spans="3:14" x14ac:dyDescent="0.35">
      <c r="C36" s="189">
        <v>31</v>
      </c>
      <c r="G36" s="189">
        <v>3.5</v>
      </c>
      <c r="N36" s="189">
        <v>5</v>
      </c>
    </row>
    <row r="37" spans="3:14" x14ac:dyDescent="0.35">
      <c r="C37" s="189">
        <v>32</v>
      </c>
      <c r="N37" s="189">
        <v>5.0999999999999996</v>
      </c>
    </row>
    <row r="38" spans="3:14" x14ac:dyDescent="0.35">
      <c r="C38" s="189">
        <v>33</v>
      </c>
      <c r="N38" s="189">
        <v>5.2</v>
      </c>
    </row>
    <row r="39" spans="3:14" x14ac:dyDescent="0.35">
      <c r="C39" s="189">
        <v>34</v>
      </c>
      <c r="N39" s="189">
        <v>5.3</v>
      </c>
    </row>
    <row r="40" spans="3:14" x14ac:dyDescent="0.35">
      <c r="C40" s="189">
        <v>35</v>
      </c>
      <c r="N40" s="189">
        <v>5.4</v>
      </c>
    </row>
    <row r="41" spans="3:14" x14ac:dyDescent="0.35">
      <c r="C41" s="189">
        <v>36</v>
      </c>
      <c r="N41" s="189">
        <v>5.5</v>
      </c>
    </row>
    <row r="42" spans="3:14" x14ac:dyDescent="0.35">
      <c r="C42" s="189">
        <v>37</v>
      </c>
      <c r="N42" s="189">
        <v>5.6</v>
      </c>
    </row>
    <row r="43" spans="3:14" x14ac:dyDescent="0.35">
      <c r="C43" s="189">
        <v>38</v>
      </c>
      <c r="N43" s="189">
        <v>5.7</v>
      </c>
    </row>
    <row r="44" spans="3:14" x14ac:dyDescent="0.35">
      <c r="C44" s="189">
        <v>39</v>
      </c>
      <c r="N44" s="189">
        <v>5.8</v>
      </c>
    </row>
    <row r="45" spans="3:14" x14ac:dyDescent="0.35">
      <c r="C45" s="189">
        <v>40</v>
      </c>
      <c r="N45" s="189">
        <v>5.9</v>
      </c>
    </row>
    <row r="46" spans="3:14" x14ac:dyDescent="0.35">
      <c r="C46" s="189">
        <v>41</v>
      </c>
      <c r="N46" s="189">
        <v>6</v>
      </c>
    </row>
    <row r="47" spans="3:14" x14ac:dyDescent="0.35">
      <c r="C47" s="189">
        <v>42</v>
      </c>
      <c r="N47" s="189">
        <v>6.1</v>
      </c>
    </row>
    <row r="48" spans="3:14" x14ac:dyDescent="0.35">
      <c r="C48" s="189">
        <v>43</v>
      </c>
      <c r="N48" s="189">
        <v>6.2</v>
      </c>
    </row>
    <row r="49" spans="3:14" x14ac:dyDescent="0.35">
      <c r="C49" s="189">
        <v>44</v>
      </c>
      <c r="N49" s="189">
        <v>6.3</v>
      </c>
    </row>
    <row r="50" spans="3:14" x14ac:dyDescent="0.35">
      <c r="C50" s="189">
        <v>45</v>
      </c>
      <c r="N50" s="189">
        <v>6.4</v>
      </c>
    </row>
    <row r="51" spans="3:14" x14ac:dyDescent="0.35">
      <c r="C51" s="189">
        <v>46</v>
      </c>
      <c r="N51" s="189">
        <v>6.5</v>
      </c>
    </row>
    <row r="52" spans="3:14" x14ac:dyDescent="0.35">
      <c r="C52" s="189">
        <v>47</v>
      </c>
      <c r="N52" s="189">
        <v>6.6</v>
      </c>
    </row>
    <row r="53" spans="3:14" x14ac:dyDescent="0.35">
      <c r="C53" s="189">
        <v>48</v>
      </c>
      <c r="N53" s="189">
        <v>6.7</v>
      </c>
    </row>
    <row r="54" spans="3:14" x14ac:dyDescent="0.35">
      <c r="C54" s="189">
        <v>49</v>
      </c>
      <c r="N54" s="189">
        <v>6.8</v>
      </c>
    </row>
    <row r="55" spans="3:14" x14ac:dyDescent="0.35">
      <c r="C55" s="189">
        <v>50</v>
      </c>
      <c r="N55" s="189">
        <v>6.9</v>
      </c>
    </row>
    <row r="56" spans="3:14" x14ac:dyDescent="0.35">
      <c r="C56" s="189">
        <v>51</v>
      </c>
      <c r="N56" s="189">
        <v>7</v>
      </c>
    </row>
    <row r="57" spans="3:14" x14ac:dyDescent="0.35">
      <c r="C57" s="189">
        <v>52</v>
      </c>
    </row>
    <row r="58" spans="3:14" x14ac:dyDescent="0.35">
      <c r="C58" s="189">
        <v>53</v>
      </c>
    </row>
    <row r="59" spans="3:14" x14ac:dyDescent="0.35">
      <c r="C59" s="189">
        <v>54</v>
      </c>
    </row>
    <row r="60" spans="3:14" x14ac:dyDescent="0.35">
      <c r="C60" s="189">
        <v>55</v>
      </c>
    </row>
    <row r="61" spans="3:14" x14ac:dyDescent="0.35">
      <c r="C61" s="189">
        <v>56</v>
      </c>
    </row>
    <row r="62" spans="3:14" x14ac:dyDescent="0.35">
      <c r="C62" s="189">
        <v>57</v>
      </c>
    </row>
    <row r="63" spans="3:14" x14ac:dyDescent="0.35">
      <c r="C63" s="189">
        <v>58</v>
      </c>
    </row>
    <row r="64" spans="3:14" x14ac:dyDescent="0.35">
      <c r="C64" s="189">
        <v>59</v>
      </c>
    </row>
    <row r="65" spans="1:14" x14ac:dyDescent="0.35">
      <c r="C65" s="189">
        <v>60</v>
      </c>
    </row>
    <row r="66" spans="1:14" x14ac:dyDescent="0.35">
      <c r="C66" s="189">
        <v>61</v>
      </c>
    </row>
    <row r="67" spans="1:14" x14ac:dyDescent="0.35">
      <c r="C67" s="189">
        <v>62</v>
      </c>
    </row>
    <row r="68" spans="1:14" x14ac:dyDescent="0.35">
      <c r="C68" s="189">
        <v>63</v>
      </c>
    </row>
    <row r="69" spans="1:14" x14ac:dyDescent="0.35">
      <c r="C69" s="189">
        <v>64</v>
      </c>
    </row>
    <row r="70" spans="1:14" x14ac:dyDescent="0.35">
      <c r="C70" s="189">
        <v>65</v>
      </c>
    </row>
    <row r="71" spans="1:14" x14ac:dyDescent="0.35">
      <c r="C71" s="189">
        <v>66</v>
      </c>
    </row>
    <row r="72" spans="1:14" x14ac:dyDescent="0.35">
      <c r="C72" s="189">
        <v>67</v>
      </c>
    </row>
    <row r="73" spans="1:14" x14ac:dyDescent="0.35">
      <c r="C73" s="189">
        <v>68</v>
      </c>
    </row>
    <row r="74" spans="1:14" x14ac:dyDescent="0.35">
      <c r="C74" s="189">
        <v>69</v>
      </c>
    </row>
    <row r="75" spans="1:14" x14ac:dyDescent="0.35">
      <c r="C75" s="189">
        <v>70</v>
      </c>
    </row>
    <row r="79" spans="1:14" ht="18.5" x14ac:dyDescent="0.45">
      <c r="A79" s="308" t="s">
        <v>640</v>
      </c>
      <c r="N79" s="189">
        <v>7.1</v>
      </c>
    </row>
    <row r="80" spans="1:14" x14ac:dyDescent="0.35">
      <c r="A80" s="309"/>
      <c r="N80" s="189">
        <v>7.2</v>
      </c>
    </row>
    <row r="81" spans="1:23" x14ac:dyDescent="0.35">
      <c r="A81" s="310" t="s">
        <v>220</v>
      </c>
      <c r="N81" s="189">
        <v>7.3</v>
      </c>
    </row>
    <row r="82" spans="1:23" x14ac:dyDescent="0.35">
      <c r="A82" s="311" t="s">
        <v>221</v>
      </c>
      <c r="N82" s="189">
        <v>7.4</v>
      </c>
    </row>
    <row r="83" spans="1:23" ht="81.75" customHeight="1" x14ac:dyDescent="0.35">
      <c r="B83" s="306" t="s">
        <v>663</v>
      </c>
      <c r="D83" s="306"/>
      <c r="E83" s="306"/>
      <c r="F83" s="306"/>
      <c r="G83" s="306"/>
      <c r="H83" s="306"/>
      <c r="I83" s="306"/>
      <c r="J83" s="306"/>
      <c r="N83" s="189">
        <v>7.5000000000000098</v>
      </c>
      <c r="O83" s="395"/>
      <c r="P83" s="395"/>
      <c r="Q83" s="395"/>
      <c r="R83" s="395"/>
      <c r="S83" s="395"/>
      <c r="T83" s="395"/>
      <c r="U83" s="395"/>
      <c r="V83" s="395"/>
      <c r="W83" s="395"/>
    </row>
    <row r="84" spans="1:23" x14ac:dyDescent="0.35">
      <c r="N84" s="189">
        <v>7.6</v>
      </c>
    </row>
    <row r="85" spans="1:23" ht="18.5" x14ac:dyDescent="0.45">
      <c r="A85" s="308" t="s">
        <v>352</v>
      </c>
      <c r="N85" s="189">
        <v>7.7</v>
      </c>
    </row>
    <row r="86" spans="1:23" x14ac:dyDescent="0.35">
      <c r="N86" s="189">
        <v>7.8000000000000096</v>
      </c>
    </row>
    <row r="87" spans="1:23" x14ac:dyDescent="0.35">
      <c r="A87" s="312" t="s">
        <v>220</v>
      </c>
      <c r="N87" s="189">
        <v>7.9000000000000101</v>
      </c>
    </row>
    <row r="88" spans="1:23" x14ac:dyDescent="0.35">
      <c r="A88" s="313" t="s">
        <v>221</v>
      </c>
      <c r="N88" s="189">
        <v>8.0000000000000107</v>
      </c>
    </row>
    <row r="89" spans="1:23" ht="21" customHeight="1" x14ac:dyDescent="0.35">
      <c r="B89" s="306" t="s">
        <v>664</v>
      </c>
      <c r="D89" s="306"/>
      <c r="E89" s="306"/>
      <c r="F89" s="306"/>
      <c r="G89" s="306"/>
      <c r="H89" s="306"/>
      <c r="I89" s="306"/>
      <c r="J89" s="306"/>
      <c r="N89" s="189">
        <v>8.1</v>
      </c>
    </row>
    <row r="90" spans="1:23" x14ac:dyDescent="0.35">
      <c r="N90" s="189">
        <v>8.2000000000000099</v>
      </c>
    </row>
    <row r="91" spans="1:23" ht="18.5" x14ac:dyDescent="0.45">
      <c r="A91" s="308" t="s">
        <v>541</v>
      </c>
      <c r="N91" s="189">
        <v>8.3000000000000096</v>
      </c>
    </row>
    <row r="92" spans="1:23" x14ac:dyDescent="0.35">
      <c r="A92" s="314"/>
      <c r="N92" s="189">
        <v>8.4000000000000092</v>
      </c>
    </row>
    <row r="93" spans="1:23" x14ac:dyDescent="0.35">
      <c r="A93" s="315" t="s">
        <v>358</v>
      </c>
      <c r="N93" s="189">
        <v>8.5000000000000107</v>
      </c>
    </row>
    <row r="94" spans="1:23" x14ac:dyDescent="0.35">
      <c r="A94" s="310" t="s">
        <v>220</v>
      </c>
      <c r="N94" s="189">
        <v>8.6000000000000103</v>
      </c>
    </row>
    <row r="95" spans="1:23" x14ac:dyDescent="0.35">
      <c r="A95" s="311" t="s">
        <v>221</v>
      </c>
      <c r="N95" s="189">
        <v>8.7000000000000099</v>
      </c>
    </row>
    <row r="96" spans="1:23" ht="46.9" customHeight="1" x14ac:dyDescent="0.35">
      <c r="B96" s="306" t="s">
        <v>668</v>
      </c>
      <c r="D96" s="306"/>
      <c r="E96" s="306"/>
      <c r="F96" s="306"/>
      <c r="G96" s="306"/>
      <c r="H96" s="306"/>
      <c r="I96" s="306"/>
      <c r="J96" s="306"/>
      <c r="N96" s="189">
        <v>8.8000000000000096</v>
      </c>
    </row>
    <row r="97" spans="1:14" x14ac:dyDescent="0.35">
      <c r="N97" s="189">
        <v>8.9000000000000092</v>
      </c>
    </row>
    <row r="98" spans="1:14" ht="18.5" x14ac:dyDescent="0.45">
      <c r="A98" s="316" t="s">
        <v>355</v>
      </c>
      <c r="B98" s="317"/>
      <c r="D98" s="317"/>
      <c r="E98" s="317"/>
      <c r="F98" s="317"/>
      <c r="G98" s="317"/>
      <c r="H98" s="317"/>
      <c r="I98" s="317"/>
      <c r="J98" s="317"/>
      <c r="K98" s="317"/>
      <c r="N98" s="189">
        <v>9.0000000000000107</v>
      </c>
    </row>
    <row r="99" spans="1:14" ht="18.5" x14ac:dyDescent="0.45">
      <c r="A99" s="318" t="s">
        <v>356</v>
      </c>
      <c r="N99" s="189">
        <v>9.1000000000000103</v>
      </c>
    </row>
    <row r="100" spans="1:14" x14ac:dyDescent="0.35">
      <c r="A100" s="314"/>
      <c r="N100" s="189">
        <v>9.2000000000000099</v>
      </c>
    </row>
    <row r="101" spans="1:14" s="260" customFormat="1" x14ac:dyDescent="0.35">
      <c r="A101" s="319" t="s">
        <v>358</v>
      </c>
      <c r="C101" s="189"/>
      <c r="N101" s="189">
        <v>9.3000000000000096</v>
      </c>
    </row>
    <row r="102" spans="1:14" s="260" customFormat="1" ht="18.5" x14ac:dyDescent="0.45">
      <c r="A102" s="310" t="s">
        <v>220</v>
      </c>
      <c r="C102" s="189"/>
      <c r="D102" s="320"/>
      <c r="N102" s="189">
        <v>9.4000000000000092</v>
      </c>
    </row>
    <row r="103" spans="1:14" x14ac:dyDescent="0.35">
      <c r="A103" s="311" t="s">
        <v>221</v>
      </c>
      <c r="N103" s="189">
        <v>9.5000000000000107</v>
      </c>
    </row>
    <row r="104" spans="1:14" ht="118.9" customHeight="1" x14ac:dyDescent="0.35">
      <c r="B104" s="306" t="s">
        <v>665</v>
      </c>
      <c r="C104" s="306"/>
      <c r="D104" s="306"/>
      <c r="E104" s="306"/>
      <c r="F104" s="306"/>
      <c r="G104" s="306"/>
      <c r="H104" s="306"/>
      <c r="I104" s="306"/>
      <c r="J104" s="306"/>
      <c r="N104" s="189">
        <v>9.6000000000000103</v>
      </c>
    </row>
    <row r="105" spans="1:14" x14ac:dyDescent="0.35">
      <c r="N105" s="189">
        <v>9.6999999999999993</v>
      </c>
    </row>
    <row r="106" spans="1:14" ht="18.5" x14ac:dyDescent="0.45">
      <c r="A106" s="308" t="s">
        <v>558</v>
      </c>
      <c r="N106" s="189">
        <v>9.8000000000000007</v>
      </c>
    </row>
    <row r="107" spans="1:14" x14ac:dyDescent="0.35">
      <c r="A107" s="321"/>
      <c r="N107" s="189">
        <v>9.9</v>
      </c>
    </row>
    <row r="108" spans="1:14" x14ac:dyDescent="0.35">
      <c r="A108" s="319" t="s">
        <v>358</v>
      </c>
      <c r="N108" s="189">
        <v>10</v>
      </c>
    </row>
    <row r="109" spans="1:14" x14ac:dyDescent="0.35">
      <c r="A109" s="310" t="s">
        <v>220</v>
      </c>
      <c r="N109" s="189">
        <v>10.1</v>
      </c>
    </row>
    <row r="110" spans="1:14" x14ac:dyDescent="0.35">
      <c r="A110" s="311" t="s">
        <v>221</v>
      </c>
      <c r="C110" s="306"/>
      <c r="N110" s="189">
        <v>10.199999999999999</v>
      </c>
    </row>
    <row r="111" spans="1:14" ht="55.9" customHeight="1" x14ac:dyDescent="0.35">
      <c r="B111" s="306" t="s">
        <v>426</v>
      </c>
      <c r="D111" s="306"/>
      <c r="E111" s="306"/>
      <c r="F111" s="306"/>
      <c r="G111" s="306"/>
      <c r="H111" s="306"/>
      <c r="I111" s="306"/>
      <c r="J111" s="306"/>
      <c r="N111" s="189">
        <v>10.3</v>
      </c>
    </row>
    <row r="112" spans="1:14" x14ac:dyDescent="0.35">
      <c r="N112" s="189">
        <v>10.4</v>
      </c>
    </row>
    <row r="113" spans="1:14" x14ac:dyDescent="0.35">
      <c r="N113" s="189">
        <v>10.5</v>
      </c>
    </row>
    <row r="114" spans="1:14" ht="18.5" x14ac:dyDescent="0.45">
      <c r="A114" s="308" t="s">
        <v>456</v>
      </c>
      <c r="N114" s="189">
        <v>10.6</v>
      </c>
    </row>
    <row r="115" spans="1:14" ht="18.5" x14ac:dyDescent="0.45">
      <c r="A115" s="318"/>
      <c r="N115" s="189">
        <v>10.7</v>
      </c>
    </row>
    <row r="116" spans="1:14" x14ac:dyDescent="0.35">
      <c r="A116" s="319" t="s">
        <v>358</v>
      </c>
      <c r="N116" s="189">
        <v>10.8</v>
      </c>
    </row>
    <row r="117" spans="1:14" x14ac:dyDescent="0.35">
      <c r="A117" s="310" t="s">
        <v>221</v>
      </c>
      <c r="C117" s="306"/>
      <c r="N117" s="189">
        <v>10.9</v>
      </c>
    </row>
    <row r="118" spans="1:14" x14ac:dyDescent="0.35">
      <c r="A118" s="311" t="s">
        <v>220</v>
      </c>
      <c r="N118" s="189">
        <v>11</v>
      </c>
    </row>
    <row r="119" spans="1:14" ht="15" customHeight="1" x14ac:dyDescent="0.45">
      <c r="A119" s="308"/>
      <c r="B119" s="189" t="s">
        <v>434</v>
      </c>
      <c r="C119" s="317"/>
      <c r="N119" s="189">
        <v>11.1</v>
      </c>
    </row>
    <row r="120" spans="1:14" x14ac:dyDescent="0.35">
      <c r="A120" s="189" t="s">
        <v>366</v>
      </c>
      <c r="B120" s="104"/>
      <c r="D120" s="306"/>
      <c r="E120" s="104" t="s">
        <v>393</v>
      </c>
      <c r="F120" s="306"/>
      <c r="G120" s="306"/>
      <c r="H120" s="306"/>
      <c r="I120" s="306"/>
      <c r="J120" s="306"/>
      <c r="N120" s="189">
        <v>11.2</v>
      </c>
    </row>
    <row r="121" spans="1:14" x14ac:dyDescent="0.35">
      <c r="A121" s="189" t="s">
        <v>367</v>
      </c>
      <c r="B121" s="104"/>
      <c r="D121" s="306"/>
      <c r="E121" s="306"/>
      <c r="F121" s="306"/>
      <c r="G121" s="306"/>
      <c r="H121" s="306"/>
      <c r="I121" s="306"/>
      <c r="J121" s="306"/>
      <c r="N121" s="189">
        <v>11.3</v>
      </c>
    </row>
    <row r="122" spans="1:14" x14ac:dyDescent="0.35">
      <c r="A122" s="189" t="s">
        <v>368</v>
      </c>
      <c r="B122" s="104"/>
      <c r="C122" s="260"/>
      <c r="D122" s="306"/>
      <c r="E122" s="306"/>
      <c r="F122" s="306"/>
      <c r="G122" s="306"/>
      <c r="H122" s="306"/>
      <c r="I122" s="306"/>
      <c r="J122" s="306"/>
      <c r="N122" s="189">
        <v>11.4</v>
      </c>
    </row>
    <row r="123" spans="1:14" x14ac:dyDescent="0.35">
      <c r="A123" s="189" t="s">
        <v>451</v>
      </c>
      <c r="B123" s="104"/>
      <c r="C123" s="260"/>
      <c r="D123" s="306"/>
      <c r="E123" s="306"/>
      <c r="F123" s="306"/>
      <c r="G123" s="306"/>
      <c r="H123" s="306"/>
      <c r="I123" s="306"/>
      <c r="J123" s="306"/>
      <c r="N123" s="189">
        <v>11.5</v>
      </c>
    </row>
    <row r="124" spans="1:14" x14ac:dyDescent="0.35">
      <c r="A124" s="189" t="s">
        <v>452</v>
      </c>
      <c r="B124" s="104"/>
      <c r="D124" s="306"/>
      <c r="E124" s="306"/>
      <c r="F124" s="306"/>
      <c r="G124" s="306"/>
      <c r="H124" s="306"/>
      <c r="I124" s="306"/>
      <c r="J124" s="306"/>
      <c r="N124" s="189">
        <v>11.6</v>
      </c>
    </row>
    <row r="125" spans="1:14" x14ac:dyDescent="0.35">
      <c r="A125" s="189" t="s">
        <v>453</v>
      </c>
      <c r="B125" s="322"/>
      <c r="C125" s="306"/>
      <c r="N125" s="189">
        <v>11.7</v>
      </c>
    </row>
    <row r="126" spans="1:14" x14ac:dyDescent="0.35">
      <c r="A126" s="189" t="s">
        <v>454</v>
      </c>
      <c r="B126" s="322"/>
      <c r="N126" s="189">
        <v>11.8</v>
      </c>
    </row>
    <row r="127" spans="1:14" x14ac:dyDescent="0.35">
      <c r="A127" s="189" t="s">
        <v>562</v>
      </c>
      <c r="B127" s="322"/>
    </row>
    <row r="128" spans="1:14" x14ac:dyDescent="0.35">
      <c r="A128" s="170"/>
      <c r="N128" s="189">
        <v>11.9</v>
      </c>
    </row>
    <row r="129" spans="1:14" ht="18.5" x14ac:dyDescent="0.45">
      <c r="A129" s="308" t="s">
        <v>438</v>
      </c>
      <c r="N129" s="189">
        <v>12</v>
      </c>
    </row>
    <row r="130" spans="1:14" s="318" customFormat="1" ht="18.5" x14ac:dyDescent="0.45">
      <c r="A130" s="318" t="s">
        <v>369</v>
      </c>
      <c r="B130" s="323"/>
      <c r="C130" s="189"/>
      <c r="N130" s="189">
        <v>12.1</v>
      </c>
    </row>
    <row r="131" spans="1:14" ht="18.5" x14ac:dyDescent="0.45">
      <c r="A131" s="318"/>
      <c r="N131" s="189">
        <v>12.2</v>
      </c>
    </row>
    <row r="132" spans="1:14" x14ac:dyDescent="0.35">
      <c r="A132" s="319" t="s">
        <v>358</v>
      </c>
      <c r="C132" s="306"/>
      <c r="N132" s="189">
        <v>12.3</v>
      </c>
    </row>
    <row r="133" spans="1:14" x14ac:dyDescent="0.35">
      <c r="A133" s="310" t="s">
        <v>220</v>
      </c>
      <c r="N133" s="189">
        <v>12.4</v>
      </c>
    </row>
    <row r="134" spans="1:14" x14ac:dyDescent="0.35">
      <c r="A134" s="311" t="s">
        <v>221</v>
      </c>
      <c r="N134" s="189">
        <v>12.5</v>
      </c>
    </row>
    <row r="135" spans="1:14" ht="61.5" customHeight="1" x14ac:dyDescent="0.35">
      <c r="A135" s="324"/>
      <c r="B135" s="179" t="s">
        <v>546</v>
      </c>
      <c r="D135" s="179"/>
      <c r="E135" s="179"/>
      <c r="F135" s="179"/>
      <c r="G135" s="179"/>
      <c r="H135" s="179"/>
      <c r="I135" s="179"/>
      <c r="J135" s="179"/>
      <c r="N135" s="189">
        <v>12.6</v>
      </c>
    </row>
    <row r="136" spans="1:14" x14ac:dyDescent="0.35">
      <c r="A136" s="170"/>
      <c r="N136" s="189">
        <v>12.7</v>
      </c>
    </row>
    <row r="137" spans="1:14" ht="18.5" x14ac:dyDescent="0.45">
      <c r="A137" s="318" t="s">
        <v>370</v>
      </c>
      <c r="B137" s="322"/>
      <c r="D137" s="322"/>
      <c r="E137" s="322"/>
      <c r="F137" s="322"/>
      <c r="G137" s="322"/>
      <c r="H137" s="322"/>
      <c r="N137" s="189">
        <v>12.8</v>
      </c>
    </row>
    <row r="138" spans="1:14" ht="18.5" x14ac:dyDescent="0.45">
      <c r="A138" s="318"/>
      <c r="B138" s="322"/>
      <c r="D138" s="322"/>
      <c r="E138" s="322"/>
      <c r="F138" s="322"/>
      <c r="G138" s="322"/>
      <c r="H138" s="322"/>
      <c r="N138" s="189">
        <v>12.9</v>
      </c>
    </row>
    <row r="139" spans="1:14" x14ac:dyDescent="0.35">
      <c r="A139" s="319" t="s">
        <v>358</v>
      </c>
      <c r="N139" s="189">
        <v>13</v>
      </c>
    </row>
    <row r="140" spans="1:14" x14ac:dyDescent="0.35">
      <c r="A140" s="310" t="s">
        <v>220</v>
      </c>
      <c r="N140" s="189">
        <v>13.1</v>
      </c>
    </row>
    <row r="141" spans="1:14" x14ac:dyDescent="0.35">
      <c r="A141" s="311" t="s">
        <v>221</v>
      </c>
      <c r="C141" s="104"/>
      <c r="N141" s="189">
        <v>13.2</v>
      </c>
    </row>
    <row r="142" spans="1:14" ht="47.5" customHeight="1" x14ac:dyDescent="0.35">
      <c r="A142" s="170"/>
      <c r="B142" s="179" t="s">
        <v>490</v>
      </c>
      <c r="C142" s="104"/>
      <c r="D142" s="179"/>
      <c r="E142" s="179"/>
      <c r="F142" s="179"/>
      <c r="G142" s="179"/>
      <c r="H142" s="179"/>
      <c r="I142" s="179"/>
      <c r="J142" s="179"/>
      <c r="N142" s="189">
        <v>13.3</v>
      </c>
    </row>
    <row r="143" spans="1:14" x14ac:dyDescent="0.35">
      <c r="A143" s="170"/>
      <c r="C143" s="104"/>
      <c r="N143" s="189">
        <v>13.4</v>
      </c>
    </row>
    <row r="144" spans="1:14" ht="18.5" x14ac:dyDescent="0.45">
      <c r="A144" s="318" t="s">
        <v>544</v>
      </c>
      <c r="B144" s="322"/>
      <c r="C144" s="104"/>
      <c r="D144" s="322"/>
      <c r="E144" s="322"/>
      <c r="F144" s="322"/>
      <c r="G144" s="322"/>
      <c r="H144" s="322"/>
      <c r="N144" s="189">
        <v>13.5</v>
      </c>
    </row>
    <row r="145" spans="1:14" ht="18.5" x14ac:dyDescent="0.45">
      <c r="A145" s="318"/>
      <c r="C145" s="104"/>
      <c r="N145" s="189">
        <v>13.6</v>
      </c>
    </row>
    <row r="146" spans="1:14" x14ac:dyDescent="0.35">
      <c r="A146" s="319" t="s">
        <v>358</v>
      </c>
      <c r="C146" s="322"/>
      <c r="N146" s="189">
        <v>13.7</v>
      </c>
    </row>
    <row r="147" spans="1:14" x14ac:dyDescent="0.35">
      <c r="A147" s="310" t="s">
        <v>220</v>
      </c>
      <c r="C147" s="322"/>
      <c r="N147" s="189">
        <v>13.8</v>
      </c>
    </row>
    <row r="148" spans="1:14" x14ac:dyDescent="0.35">
      <c r="A148" s="311" t="s">
        <v>221</v>
      </c>
      <c r="C148" s="322"/>
      <c r="N148" s="189">
        <v>13.9</v>
      </c>
    </row>
    <row r="149" spans="1:14" s="260" customFormat="1" ht="30" customHeight="1" x14ac:dyDescent="0.35">
      <c r="A149" s="324"/>
      <c r="B149" s="325" t="s">
        <v>427</v>
      </c>
      <c r="C149" s="189"/>
      <c r="D149" s="325"/>
      <c r="E149" s="325"/>
      <c r="F149" s="325"/>
      <c r="G149" s="325"/>
      <c r="H149" s="325"/>
      <c r="I149" s="325"/>
      <c r="J149" s="325"/>
      <c r="N149" s="189">
        <v>14</v>
      </c>
    </row>
    <row r="150" spans="1:14" x14ac:dyDescent="0.35">
      <c r="N150" s="189">
        <v>14.1</v>
      </c>
    </row>
    <row r="151" spans="1:14" ht="18.5" x14ac:dyDescent="0.45">
      <c r="A151" s="318" t="s">
        <v>371</v>
      </c>
      <c r="B151" s="322"/>
      <c r="C151" s="318"/>
      <c r="D151" s="322"/>
      <c r="E151" s="322"/>
      <c r="F151" s="322"/>
      <c r="G151" s="322"/>
      <c r="H151" s="322"/>
      <c r="N151" s="189">
        <v>14.2</v>
      </c>
    </row>
    <row r="152" spans="1:14" x14ac:dyDescent="0.35">
      <c r="A152" s="309"/>
      <c r="N152" s="189">
        <v>14.3</v>
      </c>
    </row>
    <row r="153" spans="1:14" x14ac:dyDescent="0.35">
      <c r="A153" s="310" t="s">
        <v>220</v>
      </c>
      <c r="N153" s="189">
        <v>14.4</v>
      </c>
    </row>
    <row r="154" spans="1:14" x14ac:dyDescent="0.35">
      <c r="A154" s="311" t="s">
        <v>221</v>
      </c>
      <c r="N154" s="189">
        <v>14.5</v>
      </c>
    </row>
    <row r="155" spans="1:14" ht="29.5" customHeight="1" x14ac:dyDescent="0.35">
      <c r="B155" s="306" t="s">
        <v>484</v>
      </c>
      <c r="D155" s="306"/>
      <c r="E155" s="306"/>
      <c r="F155" s="306"/>
      <c r="G155" s="306"/>
      <c r="H155" s="306"/>
      <c r="I155" s="306"/>
      <c r="J155" s="306"/>
      <c r="N155" s="189">
        <v>14.6</v>
      </c>
    </row>
    <row r="156" spans="1:14" x14ac:dyDescent="0.35">
      <c r="C156" s="179"/>
      <c r="N156" s="189">
        <v>14.7</v>
      </c>
    </row>
    <row r="157" spans="1:14" ht="37.9" customHeight="1" x14ac:dyDescent="0.45">
      <c r="A157" s="326" t="s">
        <v>428</v>
      </c>
      <c r="B157" s="326"/>
      <c r="D157" s="326"/>
      <c r="E157" s="326"/>
      <c r="F157" s="326"/>
      <c r="G157" s="326"/>
      <c r="H157" s="326"/>
      <c r="I157" s="326"/>
      <c r="J157" s="326"/>
      <c r="N157" s="189">
        <v>14.8</v>
      </c>
    </row>
    <row r="158" spans="1:14" ht="18.5" x14ac:dyDescent="0.45">
      <c r="A158" s="318"/>
      <c r="C158" s="322"/>
      <c r="N158" s="189">
        <v>14.9</v>
      </c>
    </row>
    <row r="159" spans="1:14" x14ac:dyDescent="0.35">
      <c r="A159" s="319" t="s">
        <v>358</v>
      </c>
      <c r="C159" s="322"/>
      <c r="N159" s="189">
        <v>15</v>
      </c>
    </row>
    <row r="160" spans="1:14" x14ac:dyDescent="0.35">
      <c r="A160" s="310" t="s">
        <v>388</v>
      </c>
      <c r="N160" s="189">
        <v>15.1</v>
      </c>
    </row>
    <row r="161" spans="1:14" x14ac:dyDescent="0.35">
      <c r="A161" s="311" t="s">
        <v>389</v>
      </c>
      <c r="N161" s="189">
        <v>15.2</v>
      </c>
    </row>
    <row r="162" spans="1:14" s="260" customFormat="1" x14ac:dyDescent="0.35">
      <c r="A162" s="324"/>
      <c r="B162" s="260" t="s">
        <v>485</v>
      </c>
      <c r="C162" s="189"/>
      <c r="N162" s="189">
        <v>15.3</v>
      </c>
    </row>
    <row r="163" spans="1:14" x14ac:dyDescent="0.35">
      <c r="C163" s="179"/>
      <c r="N163" s="189">
        <v>15.4</v>
      </c>
    </row>
    <row r="164" spans="1:14" ht="18.5" x14ac:dyDescent="0.45">
      <c r="A164" s="318" t="s">
        <v>418</v>
      </c>
      <c r="B164" s="322"/>
      <c r="D164" s="322"/>
      <c r="E164" s="322"/>
      <c r="F164" s="322"/>
      <c r="G164" s="322"/>
      <c r="H164" s="322"/>
      <c r="N164" s="189">
        <v>15.5</v>
      </c>
    </row>
    <row r="165" spans="1:14" x14ac:dyDescent="0.35">
      <c r="A165" s="170"/>
      <c r="B165" s="322"/>
      <c r="C165" s="322"/>
      <c r="D165" s="322"/>
      <c r="E165" s="322"/>
      <c r="F165" s="322"/>
      <c r="G165" s="322"/>
      <c r="H165" s="322"/>
      <c r="N165" s="189">
        <v>15.6</v>
      </c>
    </row>
    <row r="166" spans="1:14" x14ac:dyDescent="0.35">
      <c r="A166" s="319" t="s">
        <v>358</v>
      </c>
      <c r="N166" s="189">
        <v>15.7</v>
      </c>
    </row>
    <row r="167" spans="1:14" x14ac:dyDescent="0.35">
      <c r="A167" s="311" t="s">
        <v>220</v>
      </c>
      <c r="N167" s="189">
        <v>15.8</v>
      </c>
    </row>
    <row r="168" spans="1:14" x14ac:dyDescent="0.35">
      <c r="A168" s="310" t="s">
        <v>221</v>
      </c>
      <c r="N168" s="189">
        <v>15.9</v>
      </c>
    </row>
    <row r="169" spans="1:14" x14ac:dyDescent="0.35">
      <c r="B169" s="189" t="s">
        <v>486</v>
      </c>
      <c r="N169" s="189">
        <v>16</v>
      </c>
    </row>
    <row r="170" spans="1:14" x14ac:dyDescent="0.35">
      <c r="C170" s="325"/>
      <c r="N170" s="189">
        <v>16.100000000000001</v>
      </c>
    </row>
    <row r="171" spans="1:14" ht="18.5" x14ac:dyDescent="0.45">
      <c r="A171" s="318" t="s">
        <v>488</v>
      </c>
      <c r="B171" s="322"/>
      <c r="D171" s="322"/>
      <c r="E171" s="322"/>
      <c r="F171" s="322"/>
      <c r="G171" s="322"/>
      <c r="H171" s="322"/>
      <c r="N171" s="189">
        <v>16.2</v>
      </c>
    </row>
    <row r="172" spans="1:14" x14ac:dyDescent="0.35">
      <c r="A172" s="170"/>
      <c r="C172" s="322"/>
      <c r="N172" s="189">
        <v>16.3</v>
      </c>
    </row>
    <row r="173" spans="1:14" x14ac:dyDescent="0.35">
      <c r="A173" s="319" t="s">
        <v>358</v>
      </c>
      <c r="N173" s="189">
        <v>16.399999999999999</v>
      </c>
    </row>
    <row r="174" spans="1:14" x14ac:dyDescent="0.35">
      <c r="A174" s="311" t="s">
        <v>220</v>
      </c>
      <c r="N174" s="189">
        <v>16.5</v>
      </c>
    </row>
    <row r="175" spans="1:14" x14ac:dyDescent="0.35">
      <c r="A175" s="310" t="s">
        <v>221</v>
      </c>
      <c r="N175" s="189">
        <v>16.600000000000001</v>
      </c>
    </row>
    <row r="176" spans="1:14" x14ac:dyDescent="0.35">
      <c r="A176" s="324"/>
      <c r="B176" s="189" t="s">
        <v>487</v>
      </c>
      <c r="C176" s="306"/>
      <c r="N176" s="189">
        <v>16.7</v>
      </c>
    </row>
    <row r="177" spans="1:14" x14ac:dyDescent="0.35">
      <c r="N177" s="189">
        <v>16.8</v>
      </c>
    </row>
    <row r="178" spans="1:14" ht="18.5" x14ac:dyDescent="0.45">
      <c r="A178" s="327" t="s">
        <v>394</v>
      </c>
      <c r="B178" s="328"/>
      <c r="C178" s="358"/>
      <c r="D178" s="328"/>
      <c r="E178" s="328"/>
      <c r="F178" s="328"/>
      <c r="G178" s="328"/>
      <c r="H178" s="328"/>
      <c r="I178" s="328"/>
      <c r="J178" s="328"/>
      <c r="K178" s="328"/>
      <c r="L178" s="328"/>
      <c r="N178" s="189">
        <v>16.899999999999999</v>
      </c>
    </row>
    <row r="179" spans="1:14" s="318" customFormat="1" ht="18.5" x14ac:dyDescent="0.45">
      <c r="A179" s="318" t="s">
        <v>375</v>
      </c>
      <c r="C179" s="189"/>
      <c r="N179" s="189">
        <v>17</v>
      </c>
    </row>
    <row r="180" spans="1:14" x14ac:dyDescent="0.35">
      <c r="A180" s="309"/>
      <c r="N180" s="189">
        <v>17.100000000000001</v>
      </c>
    </row>
    <row r="181" spans="1:14" x14ac:dyDescent="0.35">
      <c r="A181" s="310" t="s">
        <v>220</v>
      </c>
      <c r="N181" s="189">
        <v>17.2</v>
      </c>
    </row>
    <row r="182" spans="1:14" x14ac:dyDescent="0.35">
      <c r="A182" s="311" t="s">
        <v>221</v>
      </c>
      <c r="N182" s="189">
        <v>17.3</v>
      </c>
    </row>
    <row r="183" spans="1:14" ht="36.75" customHeight="1" x14ac:dyDescent="0.35">
      <c r="B183" s="306" t="s">
        <v>569</v>
      </c>
      <c r="C183" s="260"/>
      <c r="D183" s="306"/>
      <c r="E183" s="306"/>
      <c r="F183" s="306"/>
      <c r="G183" s="306"/>
      <c r="H183" s="306"/>
      <c r="I183" s="306"/>
      <c r="J183" s="306"/>
      <c r="K183" s="306"/>
      <c r="L183" s="306"/>
      <c r="N183" s="189">
        <v>17.399999999999999</v>
      </c>
    </row>
    <row r="184" spans="1:14" x14ac:dyDescent="0.35">
      <c r="A184" s="189" t="s">
        <v>501</v>
      </c>
      <c r="N184" s="189">
        <v>17.5</v>
      </c>
    </row>
    <row r="185" spans="1:14" x14ac:dyDescent="0.35">
      <c r="C185" s="322"/>
      <c r="F185" s="80"/>
      <c r="G185" s="324"/>
      <c r="H185" s="80"/>
      <c r="I185" s="80"/>
      <c r="J185" s="80"/>
      <c r="N185" s="189">
        <v>17.600000000000001</v>
      </c>
    </row>
    <row r="186" spans="1:14" x14ac:dyDescent="0.35">
      <c r="B186" s="359" t="s">
        <v>671</v>
      </c>
      <c r="C186" s="312"/>
      <c r="D186" s="312"/>
      <c r="F186" s="80"/>
      <c r="G186" s="80"/>
      <c r="H186" s="80"/>
      <c r="I186" s="80"/>
      <c r="J186" s="80"/>
      <c r="N186" s="189">
        <v>17.7</v>
      </c>
    </row>
    <row r="187" spans="1:14" x14ac:dyDescent="0.35">
      <c r="B187" s="359" t="s">
        <v>672</v>
      </c>
      <c r="C187" s="312"/>
      <c r="D187" s="312"/>
      <c r="F187" s="80"/>
      <c r="G187" s="80"/>
      <c r="H187" s="80"/>
      <c r="I187" s="80"/>
      <c r="J187" s="80"/>
      <c r="N187" s="189">
        <v>17.8</v>
      </c>
    </row>
    <row r="188" spans="1:14" x14ac:dyDescent="0.35">
      <c r="B188" s="360" t="s">
        <v>673</v>
      </c>
      <c r="C188" s="344"/>
      <c r="D188" s="344"/>
      <c r="F188" s="80"/>
      <c r="G188" s="80"/>
      <c r="H188" s="80"/>
      <c r="I188" s="80"/>
      <c r="J188" s="80"/>
      <c r="N188" s="189">
        <v>17.899999999999999</v>
      </c>
    </row>
    <row r="189" spans="1:14" x14ac:dyDescent="0.35">
      <c r="B189" s="361" t="s">
        <v>674</v>
      </c>
      <c r="C189" s="313"/>
      <c r="D189" s="313"/>
      <c r="F189" s="80"/>
      <c r="G189" s="80"/>
      <c r="H189" s="80"/>
      <c r="I189" s="80"/>
      <c r="J189" s="80"/>
      <c r="N189" s="189">
        <v>18</v>
      </c>
    </row>
    <row r="190" spans="1:14" x14ac:dyDescent="0.35">
      <c r="B190" s="260"/>
      <c r="C190" s="260"/>
      <c r="D190" s="260"/>
      <c r="F190" s="80"/>
      <c r="G190" s="80"/>
      <c r="H190" s="80"/>
      <c r="I190" s="80"/>
      <c r="J190" s="80"/>
      <c r="N190" s="189">
        <v>18.100000000000001</v>
      </c>
    </row>
    <row r="191" spans="1:14" x14ac:dyDescent="0.35">
      <c r="A191" s="260"/>
      <c r="B191" s="260"/>
      <c r="F191" s="80"/>
      <c r="G191" s="80"/>
      <c r="H191" s="80"/>
      <c r="I191" s="80"/>
      <c r="J191" s="80"/>
    </row>
    <row r="192" spans="1:14" ht="18.5" x14ac:dyDescent="0.45">
      <c r="A192" s="323" t="s">
        <v>564</v>
      </c>
      <c r="B192" s="170"/>
      <c r="C192" s="322"/>
      <c r="D192" s="170"/>
      <c r="E192" s="170"/>
      <c r="F192" s="170"/>
      <c r="G192" s="170"/>
      <c r="H192" s="170"/>
      <c r="I192" s="179"/>
      <c r="J192" s="179"/>
      <c r="K192" s="179"/>
      <c r="L192" s="179"/>
    </row>
    <row r="193" spans="1:14" ht="15" customHeight="1" x14ac:dyDescent="0.35">
      <c r="A193" s="319" t="s">
        <v>358</v>
      </c>
      <c r="B193" s="170"/>
      <c r="D193" s="170"/>
      <c r="E193" s="170"/>
      <c r="F193" s="170"/>
      <c r="G193" s="170"/>
      <c r="H193" s="170"/>
      <c r="I193" s="179"/>
      <c r="J193" s="179"/>
      <c r="K193" s="179"/>
      <c r="L193" s="179"/>
    </row>
    <row r="194" spans="1:14" ht="15" customHeight="1" x14ac:dyDescent="0.35">
      <c r="A194" s="310" t="s">
        <v>220</v>
      </c>
      <c r="B194" s="170"/>
      <c r="D194" s="170"/>
      <c r="E194" s="170"/>
      <c r="F194" s="170"/>
      <c r="G194" s="170"/>
      <c r="H194" s="170"/>
      <c r="I194" s="179"/>
      <c r="J194" s="179"/>
      <c r="K194" s="179"/>
      <c r="L194" s="179"/>
    </row>
    <row r="195" spans="1:14" ht="15" customHeight="1" x14ac:dyDescent="0.35">
      <c r="A195" s="311" t="s">
        <v>221</v>
      </c>
      <c r="B195" s="170"/>
      <c r="D195" s="170"/>
      <c r="E195" s="170"/>
      <c r="F195" s="170"/>
      <c r="G195" s="170"/>
      <c r="H195" s="170"/>
      <c r="I195" s="179"/>
      <c r="J195" s="179"/>
      <c r="K195" s="179"/>
      <c r="L195" s="179"/>
    </row>
    <row r="196" spans="1:14" x14ac:dyDescent="0.35">
      <c r="A196" s="260"/>
      <c r="B196" s="170" t="s">
        <v>566</v>
      </c>
      <c r="D196" s="179"/>
      <c r="E196" s="307"/>
      <c r="F196" s="307"/>
      <c r="G196" s="307"/>
      <c r="H196" s="179"/>
      <c r="I196" s="179"/>
      <c r="J196" s="179"/>
      <c r="K196" s="179"/>
      <c r="L196" s="179"/>
    </row>
    <row r="197" spans="1:14" x14ac:dyDescent="0.35">
      <c r="A197" s="260"/>
      <c r="B197" s="179"/>
      <c r="D197" s="179"/>
      <c r="E197" s="307"/>
      <c r="F197" s="307"/>
      <c r="G197" s="307"/>
      <c r="H197" s="179"/>
      <c r="I197" s="179"/>
      <c r="J197" s="179"/>
      <c r="K197" s="179"/>
      <c r="L197" s="179"/>
    </row>
    <row r="198" spans="1:14" s="329" customFormat="1" ht="18.5" x14ac:dyDescent="0.45">
      <c r="A198" s="323" t="s">
        <v>565</v>
      </c>
      <c r="B198" s="170"/>
      <c r="C198" s="189"/>
      <c r="D198" s="170"/>
      <c r="E198" s="170"/>
      <c r="F198" s="170"/>
      <c r="G198" s="170"/>
      <c r="H198" s="170"/>
      <c r="I198" s="179"/>
      <c r="J198" s="179"/>
      <c r="K198" s="179"/>
      <c r="L198" s="179"/>
      <c r="M198" s="189"/>
      <c r="N198" s="189"/>
    </row>
    <row r="199" spans="1:14" s="329" customFormat="1" x14ac:dyDescent="0.35">
      <c r="A199" s="319" t="s">
        <v>358</v>
      </c>
      <c r="B199" s="189"/>
      <c r="C199" s="260"/>
      <c r="D199" s="170"/>
      <c r="E199" s="170"/>
      <c r="F199" s="170"/>
      <c r="G199" s="170"/>
      <c r="H199" s="170"/>
      <c r="I199" s="179"/>
      <c r="J199" s="179"/>
      <c r="K199" s="179"/>
      <c r="L199" s="179"/>
      <c r="M199" s="189"/>
      <c r="N199" s="189"/>
    </row>
    <row r="200" spans="1:14" s="329" customFormat="1" ht="18.5" x14ac:dyDescent="0.45">
      <c r="A200" s="310" t="s">
        <v>220</v>
      </c>
      <c r="B200" s="189"/>
      <c r="C200" s="318"/>
      <c r="D200" s="170"/>
      <c r="E200" s="170"/>
      <c r="F200" s="170"/>
      <c r="G200" s="170"/>
      <c r="H200" s="170"/>
      <c r="I200" s="179"/>
      <c r="J200" s="179"/>
      <c r="K200" s="179"/>
      <c r="L200" s="179"/>
      <c r="M200" s="189"/>
      <c r="N200" s="189"/>
    </row>
    <row r="201" spans="1:14" s="329" customFormat="1" x14ac:dyDescent="0.35">
      <c r="A201" s="311" t="s">
        <v>221</v>
      </c>
      <c r="B201" s="189"/>
      <c r="C201" s="189"/>
      <c r="D201" s="170"/>
      <c r="E201" s="170"/>
      <c r="F201" s="170"/>
      <c r="G201" s="170"/>
      <c r="H201" s="170"/>
      <c r="I201" s="179"/>
      <c r="J201" s="179"/>
      <c r="K201" s="179"/>
      <c r="L201" s="179"/>
      <c r="M201" s="189"/>
      <c r="N201" s="189"/>
    </row>
    <row r="202" spans="1:14" s="329" customFormat="1" x14ac:dyDescent="0.35">
      <c r="A202" s="324"/>
      <c r="B202" s="189" t="s">
        <v>566</v>
      </c>
      <c r="C202" s="189"/>
      <c r="D202" s="330"/>
      <c r="E202" s="330"/>
      <c r="F202" s="330"/>
      <c r="G202" s="330"/>
      <c r="H202" s="330"/>
      <c r="I202" s="182"/>
      <c r="J202" s="182"/>
      <c r="K202" s="182"/>
      <c r="L202" s="182"/>
      <c r="M202" s="260"/>
      <c r="N202" s="260"/>
    </row>
    <row r="203" spans="1:14" x14ac:dyDescent="0.35">
      <c r="A203" s="260"/>
      <c r="B203" s="179"/>
      <c r="D203" s="179"/>
      <c r="E203" s="307"/>
      <c r="F203" s="307"/>
      <c r="G203" s="307"/>
      <c r="H203" s="179"/>
      <c r="I203" s="179"/>
      <c r="J203" s="179"/>
      <c r="K203" s="179"/>
      <c r="L203" s="179"/>
    </row>
    <row r="204" spans="1:14" s="318" customFormat="1" ht="18.5" x14ac:dyDescent="0.45">
      <c r="A204" s="318" t="s">
        <v>374</v>
      </c>
      <c r="C204" s="306"/>
      <c r="N204" s="189">
        <v>18.399999999999999</v>
      </c>
    </row>
    <row r="205" spans="1:14" x14ac:dyDescent="0.35">
      <c r="A205" s="309"/>
      <c r="N205" s="189">
        <v>18.5</v>
      </c>
    </row>
    <row r="206" spans="1:14" x14ac:dyDescent="0.35">
      <c r="A206" s="310" t="s">
        <v>220</v>
      </c>
      <c r="N206" s="189">
        <v>18.600000000000001</v>
      </c>
    </row>
    <row r="207" spans="1:14" x14ac:dyDescent="0.35">
      <c r="A207" s="311" t="s">
        <v>221</v>
      </c>
      <c r="N207" s="189">
        <v>18.7</v>
      </c>
    </row>
    <row r="208" spans="1:14" x14ac:dyDescent="0.35">
      <c r="B208" s="189" t="s">
        <v>430</v>
      </c>
      <c r="N208" s="189">
        <v>18.8</v>
      </c>
    </row>
    <row r="209" spans="1:14" x14ac:dyDescent="0.35">
      <c r="N209" s="189">
        <v>18.899999999999999</v>
      </c>
    </row>
    <row r="210" spans="1:14" s="318" customFormat="1" ht="18.5" x14ac:dyDescent="0.45">
      <c r="A210" s="318" t="s">
        <v>457</v>
      </c>
      <c r="C210" s="189"/>
      <c r="N210" s="189">
        <v>19</v>
      </c>
    </row>
    <row r="211" spans="1:14" x14ac:dyDescent="0.35">
      <c r="A211" s="309"/>
      <c r="N211" s="189">
        <v>19.100000000000001</v>
      </c>
    </row>
    <row r="212" spans="1:14" x14ac:dyDescent="0.35">
      <c r="A212" s="310" t="s">
        <v>220</v>
      </c>
      <c r="C212" s="260"/>
      <c r="N212" s="189">
        <v>19.2</v>
      </c>
    </row>
    <row r="213" spans="1:14" x14ac:dyDescent="0.35">
      <c r="A213" s="311" t="s">
        <v>221</v>
      </c>
      <c r="C213" s="170"/>
      <c r="N213" s="189">
        <v>19.3</v>
      </c>
    </row>
    <row r="214" spans="1:14" x14ac:dyDescent="0.35">
      <c r="B214" s="189" t="s">
        <v>555</v>
      </c>
      <c r="C214" s="170"/>
      <c r="N214" s="189">
        <v>19.399999999999999</v>
      </c>
    </row>
    <row r="215" spans="1:14" x14ac:dyDescent="0.35">
      <c r="C215" s="170"/>
      <c r="N215" s="189">
        <v>19.5</v>
      </c>
    </row>
    <row r="216" spans="1:14" x14ac:dyDescent="0.35">
      <c r="C216" s="170"/>
      <c r="N216" s="189">
        <v>19.600000000000001</v>
      </c>
    </row>
    <row r="217" spans="1:14" s="318" customFormat="1" ht="18.5" x14ac:dyDescent="0.45">
      <c r="A217" s="318" t="s">
        <v>376</v>
      </c>
      <c r="C217" s="179"/>
      <c r="N217" s="189">
        <v>19.7</v>
      </c>
    </row>
    <row r="218" spans="1:14" x14ac:dyDescent="0.35">
      <c r="A218" s="170"/>
      <c r="C218" s="179"/>
      <c r="N218" s="189">
        <v>19.8</v>
      </c>
    </row>
    <row r="219" spans="1:14" x14ac:dyDescent="0.35">
      <c r="A219" s="319" t="s">
        <v>358</v>
      </c>
      <c r="C219" s="170"/>
      <c r="N219" s="189">
        <v>19.899999999999999</v>
      </c>
    </row>
    <row r="220" spans="1:14" x14ac:dyDescent="0.35">
      <c r="A220" s="311" t="s">
        <v>220</v>
      </c>
      <c r="C220" s="170"/>
      <c r="N220" s="189">
        <v>20</v>
      </c>
    </row>
    <row r="221" spans="1:14" x14ac:dyDescent="0.35">
      <c r="A221" s="310" t="s">
        <v>221</v>
      </c>
      <c r="C221" s="170"/>
      <c r="N221" s="189">
        <v>20.5</v>
      </c>
    </row>
    <row r="222" spans="1:14" x14ac:dyDescent="0.35">
      <c r="B222" s="189" t="s">
        <v>489</v>
      </c>
      <c r="C222" s="170"/>
      <c r="N222" s="189">
        <v>21</v>
      </c>
    </row>
    <row r="223" spans="1:14" x14ac:dyDescent="0.35">
      <c r="C223" s="330"/>
      <c r="N223" s="189">
        <v>21.5</v>
      </c>
    </row>
    <row r="224" spans="1:14" x14ac:dyDescent="0.35">
      <c r="C224" s="179"/>
      <c r="N224" s="189">
        <v>22</v>
      </c>
    </row>
    <row r="225" spans="1:14" ht="18.5" x14ac:dyDescent="0.45">
      <c r="C225" s="318"/>
      <c r="N225" s="189">
        <v>22.5</v>
      </c>
    </row>
    <row r="226" spans="1:14" ht="18.5" x14ac:dyDescent="0.45">
      <c r="A226" s="318" t="s">
        <v>383</v>
      </c>
      <c r="N226" s="189">
        <v>23</v>
      </c>
    </row>
    <row r="227" spans="1:14" ht="15.5" x14ac:dyDescent="0.35">
      <c r="A227" s="159" t="s">
        <v>248</v>
      </c>
      <c r="B227" s="322"/>
      <c r="N227" s="189">
        <v>23.5</v>
      </c>
    </row>
    <row r="228" spans="1:14" ht="18.5" x14ac:dyDescent="0.45">
      <c r="A228" s="318" t="s">
        <v>384</v>
      </c>
      <c r="B228" s="322"/>
      <c r="N228" s="189">
        <v>24</v>
      </c>
    </row>
    <row r="229" spans="1:14" ht="18.5" x14ac:dyDescent="0.45">
      <c r="A229" s="318"/>
      <c r="N229" s="189">
        <v>24.5</v>
      </c>
    </row>
    <row r="230" spans="1:14" x14ac:dyDescent="0.35">
      <c r="A230" s="319" t="s">
        <v>358</v>
      </c>
      <c r="N230" s="189">
        <v>25</v>
      </c>
    </row>
    <row r="231" spans="1:14" ht="18.5" x14ac:dyDescent="0.45">
      <c r="A231" s="310" t="s">
        <v>220</v>
      </c>
      <c r="C231" s="318"/>
      <c r="N231" s="189">
        <v>25.5</v>
      </c>
    </row>
    <row r="232" spans="1:14" x14ac:dyDescent="0.35">
      <c r="A232" s="311" t="s">
        <v>221</v>
      </c>
      <c r="N232" s="189">
        <v>26</v>
      </c>
    </row>
    <row r="233" spans="1:14" ht="23.25" customHeight="1" x14ac:dyDescent="0.35">
      <c r="B233" s="179" t="s">
        <v>545</v>
      </c>
      <c r="D233" s="179"/>
      <c r="E233" s="179"/>
      <c r="F233" s="179"/>
      <c r="G233" s="179"/>
      <c r="H233" s="179"/>
      <c r="I233" s="179"/>
      <c r="J233" s="179"/>
      <c r="N233" s="189">
        <v>26.5</v>
      </c>
    </row>
    <row r="234" spans="1:14" x14ac:dyDescent="0.35">
      <c r="N234" s="189">
        <v>27</v>
      </c>
    </row>
    <row r="235" spans="1:14" ht="35.5" customHeight="1" x14ac:dyDescent="0.45">
      <c r="A235" s="326" t="s">
        <v>517</v>
      </c>
      <c r="B235" s="326"/>
      <c r="D235" s="326"/>
      <c r="E235" s="326"/>
      <c r="F235" s="326"/>
      <c r="G235" s="326"/>
      <c r="H235" s="326"/>
      <c r="I235" s="326"/>
      <c r="J235" s="326"/>
      <c r="N235" s="189">
        <v>27.5</v>
      </c>
    </row>
    <row r="236" spans="1:14" ht="18.5" x14ac:dyDescent="0.45">
      <c r="A236" s="318"/>
      <c r="N236" s="189">
        <v>28</v>
      </c>
    </row>
    <row r="237" spans="1:14" x14ac:dyDescent="0.35">
      <c r="A237" s="319" t="s">
        <v>358</v>
      </c>
      <c r="N237" s="189">
        <v>28.5</v>
      </c>
    </row>
    <row r="238" spans="1:14" ht="18.5" x14ac:dyDescent="0.45">
      <c r="A238" s="310" t="s">
        <v>220</v>
      </c>
      <c r="C238" s="318"/>
      <c r="N238" s="189">
        <v>29</v>
      </c>
    </row>
    <row r="239" spans="1:14" x14ac:dyDescent="0.35">
      <c r="A239" s="311" t="s">
        <v>221</v>
      </c>
      <c r="N239" s="189">
        <v>29.5</v>
      </c>
    </row>
    <row r="240" spans="1:14" ht="51.65" customHeight="1" x14ac:dyDescent="0.35">
      <c r="A240" s="324"/>
      <c r="B240" s="179" t="s">
        <v>667</v>
      </c>
      <c r="D240" s="179"/>
      <c r="E240" s="179"/>
      <c r="F240" s="179"/>
      <c r="G240" s="179"/>
      <c r="H240" s="179"/>
      <c r="I240" s="179"/>
      <c r="J240" s="179"/>
      <c r="N240" s="189">
        <v>30</v>
      </c>
    </row>
    <row r="241" spans="1:22" x14ac:dyDescent="0.35">
      <c r="N241" s="189">
        <v>30.5</v>
      </c>
    </row>
    <row r="242" spans="1:22" ht="18.5" x14ac:dyDescent="0.45">
      <c r="A242" s="318" t="s">
        <v>395</v>
      </c>
      <c r="B242" s="322"/>
      <c r="D242" s="322"/>
      <c r="E242" s="322"/>
      <c r="F242" s="322"/>
      <c r="N242" s="189">
        <v>31.5</v>
      </c>
    </row>
    <row r="243" spans="1:22" ht="18.5" x14ac:dyDescent="0.45">
      <c r="A243" s="318"/>
      <c r="N243" s="189">
        <v>32</v>
      </c>
    </row>
    <row r="244" spans="1:22" x14ac:dyDescent="0.35">
      <c r="A244" s="319" t="s">
        <v>358</v>
      </c>
      <c r="N244" s="189">
        <v>32.5</v>
      </c>
    </row>
    <row r="245" spans="1:22" x14ac:dyDescent="0.35">
      <c r="A245" s="310" t="s">
        <v>220</v>
      </c>
      <c r="N245" s="189">
        <v>33</v>
      </c>
    </row>
    <row r="246" spans="1:22" x14ac:dyDescent="0.35">
      <c r="A246" s="311" t="s">
        <v>221</v>
      </c>
      <c r="N246" s="189">
        <v>33.5</v>
      </c>
    </row>
    <row r="247" spans="1:22" ht="66" customHeight="1" x14ac:dyDescent="0.35">
      <c r="B247" s="179" t="s">
        <v>520</v>
      </c>
      <c r="D247" s="179"/>
      <c r="E247" s="179"/>
      <c r="F247" s="179"/>
      <c r="G247" s="179"/>
      <c r="H247" s="179"/>
      <c r="I247" s="179"/>
      <c r="J247" s="179"/>
      <c r="N247" s="189">
        <v>34</v>
      </c>
    </row>
    <row r="248" spans="1:22" x14ac:dyDescent="0.35">
      <c r="N248" s="189">
        <v>34.5</v>
      </c>
    </row>
    <row r="249" spans="1:22" ht="38.5" customHeight="1" x14ac:dyDescent="0.35">
      <c r="A249" s="331" t="s">
        <v>385</v>
      </c>
      <c r="B249" s="331"/>
      <c r="D249" s="331"/>
      <c r="E249" s="331"/>
      <c r="F249" s="331"/>
      <c r="G249" s="331"/>
      <c r="H249" s="331"/>
      <c r="I249" s="331"/>
      <c r="J249" s="331"/>
      <c r="N249" s="189">
        <v>35</v>
      </c>
    </row>
    <row r="250" spans="1:22" ht="18.5" x14ac:dyDescent="0.45">
      <c r="A250" s="318"/>
      <c r="N250" s="189">
        <v>35.5</v>
      </c>
    </row>
    <row r="251" spans="1:22" x14ac:dyDescent="0.35">
      <c r="A251" s="319" t="s">
        <v>358</v>
      </c>
      <c r="N251" s="189">
        <v>36</v>
      </c>
    </row>
    <row r="252" spans="1:22" x14ac:dyDescent="0.35">
      <c r="A252" s="310" t="s">
        <v>220</v>
      </c>
      <c r="N252" s="189">
        <v>36.5</v>
      </c>
    </row>
    <row r="253" spans="1:22" x14ac:dyDescent="0.35">
      <c r="A253" s="311" t="s">
        <v>221</v>
      </c>
      <c r="N253" s="189">
        <v>37</v>
      </c>
    </row>
    <row r="254" spans="1:22" x14ac:dyDescent="0.35">
      <c r="B254" s="189" t="s">
        <v>432</v>
      </c>
      <c r="C254" s="179"/>
      <c r="N254" s="189">
        <v>37.5</v>
      </c>
    </row>
    <row r="255" spans="1:22" x14ac:dyDescent="0.35">
      <c r="N255" s="189">
        <v>38</v>
      </c>
    </row>
    <row r="256" spans="1:22" s="318" customFormat="1" ht="39" customHeight="1" x14ac:dyDescent="0.45">
      <c r="A256" s="326" t="s">
        <v>547</v>
      </c>
      <c r="B256" s="326"/>
      <c r="C256" s="326"/>
      <c r="D256" s="326"/>
      <c r="E256" s="326"/>
      <c r="F256" s="326"/>
      <c r="G256" s="326"/>
      <c r="H256" s="326"/>
      <c r="I256" s="326"/>
      <c r="J256" s="326"/>
      <c r="L256" s="189"/>
      <c r="M256" s="189"/>
      <c r="N256" s="170">
        <v>38.5</v>
      </c>
      <c r="O256" s="189"/>
      <c r="P256" s="189"/>
      <c r="Q256" s="189"/>
      <c r="R256" s="189"/>
      <c r="S256" s="189"/>
      <c r="T256" s="189"/>
      <c r="U256" s="189"/>
      <c r="V256" s="189"/>
    </row>
    <row r="257" spans="1:14" ht="18.5" x14ac:dyDescent="0.45">
      <c r="A257" s="318"/>
      <c r="N257" s="189">
        <v>39</v>
      </c>
    </row>
    <row r="258" spans="1:14" x14ac:dyDescent="0.35">
      <c r="A258" s="319" t="s">
        <v>358</v>
      </c>
      <c r="N258" s="189">
        <v>39.5</v>
      </c>
    </row>
    <row r="259" spans="1:14" x14ac:dyDescent="0.35">
      <c r="A259" s="310" t="s">
        <v>221</v>
      </c>
      <c r="N259" s="189">
        <v>40</v>
      </c>
    </row>
    <row r="260" spans="1:14" x14ac:dyDescent="0.35">
      <c r="A260" s="311" t="s">
        <v>220</v>
      </c>
      <c r="N260" s="189">
        <v>41</v>
      </c>
    </row>
    <row r="261" spans="1:14" ht="30.75" customHeight="1" x14ac:dyDescent="0.35">
      <c r="B261" s="306" t="s">
        <v>550</v>
      </c>
      <c r="C261" s="179"/>
      <c r="D261" s="306"/>
      <c r="E261" s="306"/>
      <c r="F261" s="306"/>
      <c r="G261" s="306"/>
      <c r="H261" s="306"/>
      <c r="I261" s="306"/>
      <c r="J261" s="306"/>
      <c r="N261" s="189">
        <v>42</v>
      </c>
    </row>
    <row r="262" spans="1:14" x14ac:dyDescent="0.35">
      <c r="N262" s="189">
        <v>43</v>
      </c>
    </row>
    <row r="263" spans="1:14" ht="18.5" x14ac:dyDescent="0.45">
      <c r="A263" s="318" t="s">
        <v>386</v>
      </c>
      <c r="B263" s="322"/>
      <c r="C263" s="322"/>
      <c r="D263" s="322"/>
      <c r="E263" s="322"/>
      <c r="F263" s="322"/>
      <c r="N263" s="189">
        <v>44</v>
      </c>
    </row>
    <row r="264" spans="1:14" ht="18.5" x14ac:dyDescent="0.45">
      <c r="A264" s="318"/>
      <c r="B264" s="322"/>
      <c r="D264" s="322"/>
      <c r="E264" s="322"/>
      <c r="F264" s="322"/>
      <c r="N264" s="189">
        <v>45</v>
      </c>
    </row>
    <row r="265" spans="1:14" x14ac:dyDescent="0.35">
      <c r="A265" s="319" t="s">
        <v>358</v>
      </c>
      <c r="N265" s="189">
        <v>46</v>
      </c>
    </row>
    <row r="266" spans="1:14" x14ac:dyDescent="0.35">
      <c r="A266" s="332" t="s">
        <v>390</v>
      </c>
      <c r="N266" s="189">
        <v>47</v>
      </c>
    </row>
    <row r="267" spans="1:14" x14ac:dyDescent="0.35">
      <c r="A267" s="333" t="s">
        <v>391</v>
      </c>
      <c r="N267" s="189">
        <v>48</v>
      </c>
    </row>
    <row r="268" spans="1:14" x14ac:dyDescent="0.35">
      <c r="A268" s="334" t="s">
        <v>496</v>
      </c>
      <c r="C268" s="179"/>
      <c r="N268" s="189">
        <v>49</v>
      </c>
    </row>
    <row r="269" spans="1:14" x14ac:dyDescent="0.35">
      <c r="B269" s="189" t="s">
        <v>397</v>
      </c>
      <c r="N269" s="189">
        <v>50</v>
      </c>
    </row>
    <row r="270" spans="1:14" ht="18.5" x14ac:dyDescent="0.35">
      <c r="C270" s="331"/>
      <c r="N270" s="189">
        <v>51</v>
      </c>
    </row>
    <row r="271" spans="1:14" ht="18.5" x14ac:dyDescent="0.45">
      <c r="A271" s="335" t="s">
        <v>250</v>
      </c>
      <c r="B271" s="322"/>
      <c r="D271" s="322"/>
      <c r="E271" s="322"/>
      <c r="F271" s="322"/>
      <c r="N271" s="189">
        <v>52</v>
      </c>
    </row>
    <row r="272" spans="1:14" ht="18.5" x14ac:dyDescent="0.45">
      <c r="A272" s="318" t="s">
        <v>420</v>
      </c>
      <c r="B272" s="322"/>
      <c r="D272" s="322"/>
      <c r="E272" s="322"/>
      <c r="F272" s="322"/>
      <c r="N272" s="189">
        <v>53</v>
      </c>
    </row>
    <row r="273" spans="1:22" ht="18.5" x14ac:dyDescent="0.45">
      <c r="A273" s="318"/>
      <c r="B273" s="322"/>
      <c r="D273" s="322"/>
      <c r="E273" s="322"/>
      <c r="F273" s="322"/>
      <c r="N273" s="189">
        <v>54</v>
      </c>
    </row>
    <row r="274" spans="1:22" x14ac:dyDescent="0.35">
      <c r="A274" s="319" t="s">
        <v>358</v>
      </c>
      <c r="B274" s="322"/>
      <c r="D274" s="322"/>
      <c r="E274" s="322"/>
      <c r="F274" s="322"/>
      <c r="N274" s="189">
        <v>55</v>
      </c>
    </row>
    <row r="275" spans="1:22" x14ac:dyDescent="0.35">
      <c r="A275" s="310" t="s">
        <v>220</v>
      </c>
      <c r="B275" s="322"/>
      <c r="D275" s="322"/>
      <c r="E275" s="322"/>
      <c r="F275" s="322"/>
      <c r="N275" s="189">
        <v>56</v>
      </c>
    </row>
    <row r="276" spans="1:22" x14ac:dyDescent="0.35">
      <c r="A276" s="311" t="s">
        <v>221</v>
      </c>
      <c r="B276" s="322"/>
      <c r="D276" s="322"/>
      <c r="E276" s="322"/>
      <c r="F276" s="322"/>
      <c r="N276" s="189">
        <v>57</v>
      </c>
    </row>
    <row r="277" spans="1:22" ht="18.5" x14ac:dyDescent="0.45">
      <c r="A277" s="322"/>
      <c r="B277" s="170" t="s">
        <v>419</v>
      </c>
      <c r="C277" s="326"/>
      <c r="D277" s="322"/>
      <c r="E277" s="322"/>
      <c r="F277" s="322"/>
      <c r="N277" s="189">
        <v>58</v>
      </c>
    </row>
    <row r="278" spans="1:22" x14ac:dyDescent="0.35">
      <c r="N278" s="189">
        <v>59</v>
      </c>
    </row>
    <row r="279" spans="1:22" s="318" customFormat="1" ht="18.5" x14ac:dyDescent="0.45">
      <c r="A279" s="318" t="s">
        <v>387</v>
      </c>
      <c r="C279" s="189"/>
      <c r="L279" s="189"/>
      <c r="M279" s="189"/>
      <c r="N279" s="170">
        <v>60</v>
      </c>
      <c r="O279" s="189"/>
      <c r="P279" s="189"/>
      <c r="Q279" s="189"/>
      <c r="R279" s="189"/>
      <c r="S279" s="189"/>
      <c r="T279" s="189"/>
      <c r="U279" s="189"/>
      <c r="V279" s="189"/>
    </row>
    <row r="280" spans="1:22" ht="18.5" x14ac:dyDescent="0.45">
      <c r="A280" s="318"/>
      <c r="B280" s="322"/>
      <c r="D280" s="322"/>
      <c r="E280" s="322"/>
      <c r="F280" s="322"/>
      <c r="N280" s="189">
        <v>61</v>
      </c>
    </row>
    <row r="281" spans="1:22" x14ac:dyDescent="0.35">
      <c r="A281" s="319" t="s">
        <v>358</v>
      </c>
      <c r="N281" s="189">
        <v>62</v>
      </c>
    </row>
    <row r="282" spans="1:22" x14ac:dyDescent="0.35">
      <c r="A282" s="310" t="s">
        <v>220</v>
      </c>
      <c r="C282" s="306"/>
      <c r="N282" s="189">
        <v>63</v>
      </c>
    </row>
    <row r="283" spans="1:22" x14ac:dyDescent="0.35">
      <c r="A283" s="311" t="s">
        <v>221</v>
      </c>
      <c r="N283" s="189">
        <v>64</v>
      </c>
    </row>
    <row r="284" spans="1:22" x14ac:dyDescent="0.35">
      <c r="B284" s="189" t="s">
        <v>404</v>
      </c>
      <c r="C284" s="322"/>
      <c r="N284" s="189">
        <v>65</v>
      </c>
    </row>
    <row r="285" spans="1:22" x14ac:dyDescent="0.35">
      <c r="C285" s="322"/>
      <c r="N285" s="189">
        <v>66</v>
      </c>
    </row>
    <row r="286" spans="1:22" ht="18.5" x14ac:dyDescent="0.45">
      <c r="A286" s="327" t="s">
        <v>461</v>
      </c>
      <c r="B286" s="336"/>
      <c r="D286" s="336"/>
      <c r="E286" s="336"/>
      <c r="F286" s="336"/>
      <c r="G286" s="328"/>
      <c r="H286" s="328"/>
      <c r="I286" s="328"/>
      <c r="J286" s="328"/>
      <c r="N286" s="189">
        <v>67</v>
      </c>
    </row>
    <row r="287" spans="1:22" ht="18.5" x14ac:dyDescent="0.45">
      <c r="A287" s="318" t="s">
        <v>460</v>
      </c>
      <c r="D287" s="322"/>
      <c r="E287" s="322"/>
      <c r="F287" s="322"/>
      <c r="N287" s="189">
        <v>68</v>
      </c>
    </row>
    <row r="288" spans="1:22" ht="18.5" x14ac:dyDescent="0.45">
      <c r="A288" s="318"/>
      <c r="D288" s="322"/>
      <c r="E288" s="322"/>
      <c r="F288" s="322"/>
      <c r="N288" s="189">
        <v>69</v>
      </c>
    </row>
    <row r="289" spans="1:14" x14ac:dyDescent="0.35">
      <c r="A289" s="319" t="s">
        <v>358</v>
      </c>
      <c r="D289" s="322"/>
      <c r="E289" s="322"/>
      <c r="F289" s="322"/>
      <c r="N289" s="189">
        <v>70</v>
      </c>
    </row>
    <row r="290" spans="1:14" x14ac:dyDescent="0.35">
      <c r="A290" s="310" t="s">
        <v>220</v>
      </c>
      <c r="D290" s="322"/>
      <c r="E290" s="322"/>
      <c r="F290" s="322"/>
      <c r="N290" s="189">
        <v>71</v>
      </c>
    </row>
    <row r="291" spans="1:14" x14ac:dyDescent="0.35">
      <c r="A291" s="311" t="s">
        <v>221</v>
      </c>
      <c r="D291" s="322"/>
      <c r="E291" s="322"/>
      <c r="F291" s="322"/>
      <c r="N291" s="189">
        <v>72</v>
      </c>
    </row>
    <row r="292" spans="1:14" x14ac:dyDescent="0.35">
      <c r="A292" s="322"/>
      <c r="B292" s="189" t="s">
        <v>404</v>
      </c>
      <c r="C292" s="322"/>
      <c r="D292" s="322"/>
      <c r="E292" s="322"/>
      <c r="F292" s="322"/>
      <c r="N292" s="189">
        <v>73</v>
      </c>
    </row>
    <row r="293" spans="1:14" x14ac:dyDescent="0.35">
      <c r="A293" s="322"/>
      <c r="C293" s="322"/>
      <c r="D293" s="322"/>
      <c r="E293" s="322"/>
      <c r="F293" s="322"/>
      <c r="N293" s="189">
        <v>74</v>
      </c>
    </row>
    <row r="294" spans="1:14" ht="18.5" x14ac:dyDescent="0.45">
      <c r="A294" s="318" t="s">
        <v>543</v>
      </c>
      <c r="C294" s="322"/>
      <c r="D294" s="322"/>
      <c r="E294" s="322"/>
      <c r="F294" s="322"/>
      <c r="N294" s="189">
        <v>75</v>
      </c>
    </row>
    <row r="295" spans="1:14" ht="18.5" x14ac:dyDescent="0.45">
      <c r="A295" s="318"/>
      <c r="C295" s="322"/>
      <c r="D295" s="322"/>
      <c r="E295" s="322"/>
      <c r="F295" s="322"/>
      <c r="N295" s="189">
        <v>76</v>
      </c>
    </row>
    <row r="296" spans="1:14" x14ac:dyDescent="0.35">
      <c r="A296" s="319" t="s">
        <v>358</v>
      </c>
      <c r="C296" s="322"/>
      <c r="D296" s="322"/>
      <c r="E296" s="322"/>
      <c r="F296" s="322"/>
      <c r="N296" s="189">
        <v>77</v>
      </c>
    </row>
    <row r="297" spans="1:14" x14ac:dyDescent="0.35">
      <c r="A297" s="310" t="s">
        <v>220</v>
      </c>
      <c r="C297" s="322"/>
      <c r="D297" s="322"/>
      <c r="E297" s="322"/>
      <c r="F297" s="322"/>
      <c r="N297" s="189">
        <v>78</v>
      </c>
    </row>
    <row r="298" spans="1:14" x14ac:dyDescent="0.35">
      <c r="A298" s="311" t="s">
        <v>221</v>
      </c>
      <c r="C298" s="322"/>
      <c r="D298" s="322"/>
      <c r="E298" s="322"/>
      <c r="F298" s="322"/>
      <c r="N298" s="189">
        <v>79</v>
      </c>
    </row>
    <row r="299" spans="1:14" x14ac:dyDescent="0.35">
      <c r="A299" s="322"/>
      <c r="B299" s="189" t="s">
        <v>404</v>
      </c>
      <c r="D299" s="322"/>
      <c r="E299" s="322"/>
      <c r="F299" s="322"/>
      <c r="N299" s="189">
        <v>80</v>
      </c>
    </row>
    <row r="300" spans="1:14" ht="18.5" x14ac:dyDescent="0.45">
      <c r="A300" s="322"/>
      <c r="C300" s="318"/>
      <c r="D300" s="322"/>
      <c r="E300" s="322"/>
      <c r="F300" s="322"/>
      <c r="N300" s="189">
        <v>81</v>
      </c>
    </row>
    <row r="301" spans="1:14" x14ac:dyDescent="0.35">
      <c r="C301" s="322"/>
      <c r="N301" s="189">
        <v>82</v>
      </c>
    </row>
    <row r="302" spans="1:14" ht="18.5" x14ac:dyDescent="0.45">
      <c r="A302" s="308" t="s">
        <v>463</v>
      </c>
      <c r="N302" s="189">
        <v>83</v>
      </c>
    </row>
    <row r="303" spans="1:14" x14ac:dyDescent="0.35">
      <c r="A303" s="337" t="s">
        <v>468</v>
      </c>
      <c r="N303" s="189">
        <v>84</v>
      </c>
    </row>
    <row r="304" spans="1:14" ht="18.5" x14ac:dyDescent="0.45">
      <c r="A304" s="318" t="s">
        <v>469</v>
      </c>
      <c r="B304" s="110"/>
      <c r="N304" s="189">
        <v>85</v>
      </c>
    </row>
    <row r="305" spans="1:14" ht="18.5" x14ac:dyDescent="0.45">
      <c r="A305" s="318" t="s">
        <v>472</v>
      </c>
      <c r="B305" s="91"/>
      <c r="D305" s="322"/>
      <c r="E305" s="322"/>
      <c r="F305" s="322"/>
      <c r="G305" s="322"/>
      <c r="H305" s="322"/>
      <c r="N305" s="189">
        <v>86</v>
      </c>
    </row>
    <row r="306" spans="1:14" x14ac:dyDescent="0.35">
      <c r="A306" s="170"/>
      <c r="B306" s="91"/>
      <c r="D306" s="330"/>
      <c r="E306" s="322"/>
      <c r="G306" s="322"/>
      <c r="H306" s="322"/>
      <c r="N306" s="189">
        <v>87</v>
      </c>
    </row>
    <row r="307" spans="1:14" x14ac:dyDescent="0.35">
      <c r="A307" s="333" t="s">
        <v>481</v>
      </c>
      <c r="B307" s="91"/>
      <c r="C307" s="336"/>
      <c r="D307" s="334" t="s">
        <v>499</v>
      </c>
      <c r="E307" s="322"/>
      <c r="G307" s="322"/>
      <c r="H307" s="322"/>
      <c r="N307" s="189">
        <v>88</v>
      </c>
    </row>
    <row r="308" spans="1:14" x14ac:dyDescent="0.35">
      <c r="A308" s="333" t="s">
        <v>480</v>
      </c>
      <c r="B308" s="91"/>
      <c r="C308" s="322"/>
      <c r="D308" s="332" t="s">
        <v>500</v>
      </c>
      <c r="E308" s="322"/>
      <c r="G308" s="322"/>
      <c r="H308" s="322"/>
      <c r="N308" s="189">
        <v>89</v>
      </c>
    </row>
    <row r="309" spans="1:14" x14ac:dyDescent="0.35">
      <c r="A309" s="324"/>
      <c r="B309" s="91"/>
      <c r="C309" s="322"/>
      <c r="D309" s="330"/>
      <c r="E309" s="322"/>
      <c r="F309" s="322"/>
      <c r="G309" s="322"/>
      <c r="H309" s="322"/>
      <c r="N309" s="189">
        <v>90</v>
      </c>
    </row>
    <row r="310" spans="1:14" x14ac:dyDescent="0.35">
      <c r="A310" s="324"/>
      <c r="B310" s="91"/>
      <c r="C310" s="322"/>
      <c r="D310" s="322"/>
      <c r="E310" s="322"/>
      <c r="F310" s="322"/>
      <c r="G310" s="322"/>
      <c r="H310" s="322"/>
      <c r="N310" s="189">
        <v>91</v>
      </c>
    </row>
    <row r="311" spans="1:14" ht="28.5" customHeight="1" x14ac:dyDescent="0.35">
      <c r="A311" s="324"/>
      <c r="B311" s="305" t="s">
        <v>514</v>
      </c>
      <c r="C311" s="322"/>
      <c r="D311" s="305"/>
      <c r="E311" s="305"/>
      <c r="F311" s="305"/>
      <c r="G311" s="305"/>
      <c r="H311" s="305"/>
      <c r="I311" s="305"/>
      <c r="J311" s="305"/>
      <c r="N311" s="189">
        <v>92</v>
      </c>
    </row>
    <row r="312" spans="1:14" x14ac:dyDescent="0.35">
      <c r="A312" s="189" t="s">
        <v>503</v>
      </c>
      <c r="B312" s="189" t="s">
        <v>515</v>
      </c>
      <c r="C312" s="322"/>
      <c r="G312" s="322"/>
      <c r="H312" s="322"/>
      <c r="N312" s="189">
        <v>93</v>
      </c>
    </row>
    <row r="313" spans="1:14" x14ac:dyDescent="0.35">
      <c r="B313" s="155"/>
      <c r="C313" s="322"/>
      <c r="G313" s="322"/>
      <c r="H313" s="322"/>
      <c r="N313" s="189">
        <v>94</v>
      </c>
    </row>
    <row r="314" spans="1:14" x14ac:dyDescent="0.35">
      <c r="B314" s="155" t="s">
        <v>499</v>
      </c>
      <c r="C314" s="322"/>
      <c r="D314" s="313" t="s">
        <v>449</v>
      </c>
      <c r="E314" s="338" t="s">
        <v>43</v>
      </c>
      <c r="G314" s="322"/>
      <c r="H314" s="322"/>
      <c r="N314" s="189">
        <v>95</v>
      </c>
    </row>
    <row r="315" spans="1:14" x14ac:dyDescent="0.35">
      <c r="B315" s="155" t="s">
        <v>500</v>
      </c>
      <c r="C315" s="322"/>
      <c r="D315" s="312" t="s">
        <v>448</v>
      </c>
      <c r="E315" s="338" t="s">
        <v>502</v>
      </c>
      <c r="G315" s="322"/>
      <c r="H315" s="322"/>
      <c r="N315" s="189">
        <v>96</v>
      </c>
    </row>
    <row r="316" spans="1:14" x14ac:dyDescent="0.35">
      <c r="A316" s="338"/>
      <c r="B316" s="338"/>
      <c r="C316" s="322"/>
      <c r="E316" s="338"/>
      <c r="G316" s="322"/>
      <c r="H316" s="322"/>
      <c r="N316" s="189">
        <v>97</v>
      </c>
    </row>
    <row r="317" spans="1:14" ht="18.5" x14ac:dyDescent="0.45">
      <c r="A317" s="318" t="s">
        <v>464</v>
      </c>
      <c r="B317" s="322"/>
      <c r="C317" s="322"/>
      <c r="D317" s="322"/>
      <c r="E317" s="322"/>
      <c r="F317" s="322"/>
      <c r="G317" s="322"/>
      <c r="N317" s="189">
        <v>98</v>
      </c>
    </row>
    <row r="318" spans="1:14" ht="18.5" x14ac:dyDescent="0.45">
      <c r="A318" s="318"/>
      <c r="B318" s="322"/>
      <c r="C318" s="322"/>
      <c r="D318" s="322"/>
      <c r="E318" s="322"/>
      <c r="F318" s="322"/>
      <c r="G318" s="322"/>
      <c r="N318" s="189">
        <v>99</v>
      </c>
    </row>
    <row r="319" spans="1:14" x14ac:dyDescent="0.35">
      <c r="A319" s="319" t="s">
        <v>358</v>
      </c>
      <c r="B319" s="322"/>
      <c r="C319" s="322"/>
      <c r="D319" s="322"/>
      <c r="E319" s="322"/>
      <c r="F319" s="322"/>
      <c r="G319" s="322"/>
      <c r="N319" s="189">
        <v>100</v>
      </c>
    </row>
    <row r="320" spans="1:14" x14ac:dyDescent="0.35">
      <c r="A320" s="310" t="s">
        <v>220</v>
      </c>
      <c r="B320" s="322"/>
      <c r="C320" s="322"/>
      <c r="D320" s="322"/>
      <c r="E320" s="322"/>
      <c r="F320" s="322"/>
      <c r="G320" s="322"/>
    </row>
    <row r="321" spans="1:22" x14ac:dyDescent="0.35">
      <c r="A321" s="311" t="s">
        <v>221</v>
      </c>
      <c r="B321" s="322"/>
      <c r="C321" s="322"/>
      <c r="D321" s="329"/>
      <c r="E321" s="329"/>
      <c r="F321" s="329"/>
      <c r="G321" s="329"/>
    </row>
    <row r="322" spans="1:22" x14ac:dyDescent="0.35">
      <c r="A322" s="324"/>
      <c r="B322" s="339" t="s">
        <v>433</v>
      </c>
      <c r="D322" s="329"/>
      <c r="E322" s="329"/>
      <c r="F322" s="329"/>
      <c r="G322" s="329"/>
    </row>
    <row r="323" spans="1:22" x14ac:dyDescent="0.35">
      <c r="A323" s="324"/>
      <c r="B323" s="322"/>
      <c r="D323" s="329"/>
      <c r="E323" s="329"/>
      <c r="F323" s="329"/>
      <c r="G323" s="329"/>
    </row>
    <row r="324" spans="1:22" ht="18.5" x14ac:dyDescent="0.45">
      <c r="A324" s="323" t="s">
        <v>491</v>
      </c>
      <c r="B324" s="340"/>
    </row>
    <row r="325" spans="1:22" ht="18.5" x14ac:dyDescent="0.45">
      <c r="A325" s="318" t="s">
        <v>607</v>
      </c>
      <c r="B325" s="322"/>
      <c r="C325" s="330"/>
      <c r="D325" s="322"/>
      <c r="E325" s="322"/>
      <c r="F325" s="322"/>
      <c r="G325" s="322"/>
    </row>
    <row r="326" spans="1:22" ht="18.5" x14ac:dyDescent="0.45">
      <c r="A326" s="318"/>
      <c r="B326" s="322"/>
      <c r="C326" s="322"/>
      <c r="D326" s="322"/>
      <c r="E326" s="322"/>
      <c r="F326" s="322"/>
      <c r="G326" s="322"/>
      <c r="O326" s="111"/>
    </row>
    <row r="327" spans="1:22" x14ac:dyDescent="0.35">
      <c r="A327" s="319" t="s">
        <v>358</v>
      </c>
      <c r="B327" s="322"/>
      <c r="C327" s="322"/>
      <c r="D327" s="322"/>
      <c r="E327" s="322"/>
      <c r="F327" s="322"/>
      <c r="G327" s="322"/>
      <c r="L327" s="189">
        <v>0.5</v>
      </c>
      <c r="O327" s="111"/>
    </row>
    <row r="328" spans="1:22" x14ac:dyDescent="0.35">
      <c r="A328" s="310" t="s">
        <v>220</v>
      </c>
      <c r="B328" s="322"/>
      <c r="C328" s="322"/>
      <c r="D328" s="322"/>
      <c r="E328" s="322"/>
      <c r="F328" s="322"/>
      <c r="G328" s="322"/>
      <c r="L328" s="189">
        <v>0.6</v>
      </c>
      <c r="O328" s="111"/>
      <c r="R328" s="189" t="s">
        <v>411</v>
      </c>
    </row>
    <row r="329" spans="1:22" ht="18.5" x14ac:dyDescent="0.45">
      <c r="A329" s="311" t="s">
        <v>221</v>
      </c>
      <c r="B329" s="322"/>
      <c r="C329" s="322"/>
      <c r="D329" s="322"/>
      <c r="E329" s="322"/>
      <c r="F329" s="322"/>
      <c r="G329" s="322"/>
      <c r="L329" s="189">
        <v>0.7</v>
      </c>
      <c r="O329" s="111"/>
      <c r="V329" s="318"/>
    </row>
    <row r="330" spans="1:22" ht="33" customHeight="1" x14ac:dyDescent="0.35">
      <c r="A330" s="324"/>
      <c r="B330" s="305" t="s">
        <v>608</v>
      </c>
      <c r="C330" s="322"/>
      <c r="D330" s="305"/>
      <c r="E330" s="305"/>
      <c r="F330" s="305"/>
      <c r="G330" s="305"/>
      <c r="H330" s="305"/>
      <c r="I330" s="305"/>
      <c r="J330" s="305"/>
      <c r="L330" s="189">
        <v>0.8</v>
      </c>
      <c r="O330" s="111"/>
      <c r="P330" s="189">
        <v>12</v>
      </c>
      <c r="R330" s="189">
        <v>40</v>
      </c>
    </row>
    <row r="331" spans="1:22" x14ac:dyDescent="0.35">
      <c r="A331" s="322"/>
      <c r="B331" s="322"/>
      <c r="C331" s="322"/>
      <c r="D331" s="322"/>
      <c r="E331" s="322"/>
      <c r="F331" s="322"/>
      <c r="G331" s="322"/>
      <c r="L331" s="189">
        <v>0.9</v>
      </c>
      <c r="O331" s="111"/>
      <c r="P331" s="189">
        <v>22</v>
      </c>
      <c r="R331" s="189">
        <v>41</v>
      </c>
    </row>
    <row r="332" spans="1:22" ht="18.5" x14ac:dyDescent="0.45">
      <c r="A332" s="318" t="s">
        <v>519</v>
      </c>
      <c r="B332" s="170"/>
      <c r="C332" s="305"/>
      <c r="D332" s="322"/>
      <c r="E332" s="322"/>
      <c r="F332" s="322"/>
      <c r="G332" s="322"/>
      <c r="L332" s="189">
        <v>1</v>
      </c>
      <c r="P332" s="189">
        <v>25</v>
      </c>
      <c r="R332" s="189">
        <v>42</v>
      </c>
    </row>
    <row r="333" spans="1:22" ht="18.5" x14ac:dyDescent="0.45">
      <c r="A333" s="318"/>
      <c r="B333" s="322"/>
      <c r="D333" s="322"/>
      <c r="E333" s="322"/>
      <c r="F333" s="322"/>
      <c r="G333" s="322"/>
      <c r="L333" s="189">
        <v>1.1000000000000001</v>
      </c>
      <c r="P333" s="189">
        <v>40</v>
      </c>
      <c r="R333" s="189">
        <v>43</v>
      </c>
    </row>
    <row r="334" spans="1:22" x14ac:dyDescent="0.35">
      <c r="A334" s="319" t="s">
        <v>358</v>
      </c>
      <c r="B334" s="322"/>
      <c r="D334" s="322"/>
      <c r="E334" s="322"/>
      <c r="F334" s="322"/>
      <c r="G334" s="322"/>
      <c r="L334" s="189">
        <v>1.2</v>
      </c>
      <c r="R334" s="189">
        <v>44</v>
      </c>
    </row>
    <row r="335" spans="1:22" x14ac:dyDescent="0.35">
      <c r="A335" s="311" t="s">
        <v>220</v>
      </c>
      <c r="B335" s="322"/>
      <c r="D335" s="322"/>
      <c r="E335" s="322"/>
      <c r="F335" s="322"/>
      <c r="G335" s="322"/>
      <c r="L335" s="189">
        <v>1.3</v>
      </c>
      <c r="R335" s="189">
        <v>45</v>
      </c>
    </row>
    <row r="336" spans="1:22" x14ac:dyDescent="0.35">
      <c r="A336" s="310" t="s">
        <v>221</v>
      </c>
      <c r="B336" s="322"/>
      <c r="D336" s="322"/>
      <c r="E336" s="322"/>
      <c r="F336" s="322"/>
      <c r="G336" s="322"/>
      <c r="L336" s="189">
        <v>1.4</v>
      </c>
      <c r="R336" s="189">
        <v>46</v>
      </c>
    </row>
    <row r="337" spans="1:22" x14ac:dyDescent="0.35">
      <c r="A337" s="324"/>
      <c r="B337" s="170" t="s">
        <v>493</v>
      </c>
      <c r="C337" s="338"/>
      <c r="D337" s="322"/>
      <c r="E337" s="322"/>
      <c r="F337" s="322"/>
      <c r="G337" s="322"/>
      <c r="L337" s="189">
        <v>1.5</v>
      </c>
      <c r="R337" s="189">
        <v>47</v>
      </c>
    </row>
    <row r="338" spans="1:22" x14ac:dyDescent="0.35">
      <c r="A338" s="324"/>
      <c r="B338" s="170"/>
      <c r="D338" s="322"/>
      <c r="E338" s="322"/>
      <c r="F338" s="322"/>
      <c r="G338" s="322"/>
      <c r="L338" s="189">
        <v>1.6</v>
      </c>
      <c r="R338" s="189">
        <v>48</v>
      </c>
    </row>
    <row r="339" spans="1:22" ht="18.5" x14ac:dyDescent="0.45">
      <c r="A339" s="318" t="s">
        <v>513</v>
      </c>
      <c r="B339" s="170"/>
      <c r="D339" s="170"/>
      <c r="E339" s="170"/>
      <c r="F339" s="170"/>
      <c r="G339" s="170"/>
      <c r="L339" s="189">
        <v>1.7</v>
      </c>
      <c r="R339" s="189">
        <v>49</v>
      </c>
    </row>
    <row r="340" spans="1:22" ht="18.5" x14ac:dyDescent="0.45">
      <c r="A340" s="318"/>
      <c r="B340" s="170"/>
      <c r="D340" s="322"/>
      <c r="E340" s="322"/>
      <c r="F340" s="322"/>
      <c r="G340" s="322"/>
      <c r="L340" s="189">
        <v>1.8</v>
      </c>
      <c r="N340" s="321" t="s">
        <v>407</v>
      </c>
      <c r="R340" s="189">
        <v>50</v>
      </c>
    </row>
    <row r="341" spans="1:22" x14ac:dyDescent="0.35">
      <c r="A341" s="319" t="s">
        <v>358</v>
      </c>
      <c r="B341" s="170"/>
      <c r="D341" s="322"/>
      <c r="E341" s="322"/>
      <c r="F341" s="322"/>
      <c r="G341" s="322"/>
      <c r="L341" s="189">
        <v>1.9</v>
      </c>
      <c r="R341" s="189">
        <v>51</v>
      </c>
    </row>
    <row r="342" spans="1:22" x14ac:dyDescent="0.35">
      <c r="A342" s="310" t="s">
        <v>220</v>
      </c>
      <c r="B342" s="170"/>
      <c r="D342" s="322"/>
      <c r="E342" s="322"/>
      <c r="F342" s="322"/>
      <c r="G342" s="322"/>
      <c r="L342" s="189">
        <v>2</v>
      </c>
      <c r="N342" s="189" t="s">
        <v>623</v>
      </c>
      <c r="R342" s="189">
        <v>52</v>
      </c>
    </row>
    <row r="343" spans="1:22" x14ac:dyDescent="0.35">
      <c r="A343" s="311" t="s">
        <v>221</v>
      </c>
      <c r="B343" s="170"/>
      <c r="D343" s="322"/>
      <c r="E343" s="322"/>
      <c r="F343" s="322"/>
      <c r="G343" s="322"/>
      <c r="L343" s="189">
        <v>2.1</v>
      </c>
      <c r="N343" s="189" t="s">
        <v>409</v>
      </c>
      <c r="R343" s="189">
        <v>53</v>
      </c>
    </row>
    <row r="344" spans="1:22" x14ac:dyDescent="0.35">
      <c r="A344" s="324"/>
      <c r="B344" s="170" t="s">
        <v>658</v>
      </c>
      <c r="C344" s="341"/>
      <c r="D344" s="322"/>
      <c r="E344" s="322"/>
      <c r="F344" s="322"/>
      <c r="G344" s="322"/>
      <c r="L344" s="189">
        <v>2.2000000000000002</v>
      </c>
      <c r="N344" s="189" t="s">
        <v>408</v>
      </c>
      <c r="R344" s="189">
        <v>54</v>
      </c>
    </row>
    <row r="345" spans="1:22" x14ac:dyDescent="0.35">
      <c r="A345" s="324"/>
      <c r="B345" s="322"/>
      <c r="D345" s="322"/>
      <c r="E345" s="322"/>
      <c r="F345" s="322"/>
      <c r="G345" s="322"/>
      <c r="L345" s="189">
        <v>2.2999999999999998</v>
      </c>
      <c r="N345" s="189" t="s">
        <v>410</v>
      </c>
      <c r="R345" s="189">
        <v>55</v>
      </c>
    </row>
    <row r="346" spans="1:22" x14ac:dyDescent="0.35">
      <c r="A346" s="110" t="s">
        <v>467</v>
      </c>
      <c r="B346" s="342"/>
      <c r="D346" s="322"/>
      <c r="E346" s="322"/>
      <c r="F346" s="322"/>
      <c r="G346" s="322"/>
      <c r="H346" s="322"/>
      <c r="I346" s="322"/>
      <c r="J346" s="2"/>
      <c r="L346" s="189">
        <v>2.4</v>
      </c>
      <c r="R346" s="189">
        <v>56</v>
      </c>
    </row>
    <row r="347" spans="1:22" ht="18.5" x14ac:dyDescent="0.45">
      <c r="A347" s="318" t="s">
        <v>539</v>
      </c>
      <c r="B347" s="342"/>
      <c r="C347" s="322"/>
      <c r="D347" s="322"/>
      <c r="E347" s="322"/>
      <c r="F347" s="322"/>
      <c r="G347" s="322"/>
      <c r="H347" s="322"/>
      <c r="I347" s="322"/>
      <c r="J347" s="2"/>
      <c r="L347" s="189">
        <v>2.5</v>
      </c>
      <c r="R347" s="189">
        <v>57</v>
      </c>
    </row>
    <row r="348" spans="1:22" ht="18.5" x14ac:dyDescent="0.45">
      <c r="A348" s="308" t="s">
        <v>554</v>
      </c>
      <c r="C348" s="322"/>
      <c r="D348" s="322"/>
      <c r="E348" s="322"/>
      <c r="F348" s="322"/>
      <c r="G348" s="322"/>
      <c r="I348" s="322"/>
      <c r="J348" s="2"/>
      <c r="L348" s="189">
        <v>2.6</v>
      </c>
      <c r="R348" s="189">
        <v>58</v>
      </c>
    </row>
    <row r="349" spans="1:22" ht="18.5" x14ac:dyDescent="0.45">
      <c r="A349" s="318"/>
      <c r="C349" s="322"/>
      <c r="D349" s="322"/>
      <c r="E349" s="322"/>
      <c r="F349" s="322"/>
      <c r="G349" s="322"/>
      <c r="H349" s="322"/>
      <c r="I349" s="322"/>
      <c r="J349" s="2"/>
      <c r="L349" s="189">
        <v>2.7</v>
      </c>
      <c r="R349" s="189">
        <v>59</v>
      </c>
    </row>
    <row r="350" spans="1:22" x14ac:dyDescent="0.35">
      <c r="A350" s="319" t="s">
        <v>358</v>
      </c>
      <c r="C350" s="322"/>
      <c r="D350" s="322"/>
      <c r="E350" s="322"/>
      <c r="F350" s="322"/>
      <c r="G350" s="322"/>
      <c r="H350" s="322"/>
      <c r="I350" s="322"/>
      <c r="J350" s="2"/>
      <c r="L350" s="189">
        <v>2.8</v>
      </c>
      <c r="R350" s="189">
        <v>60</v>
      </c>
    </row>
    <row r="351" spans="1:22" x14ac:dyDescent="0.35">
      <c r="A351" s="310" t="s">
        <v>220</v>
      </c>
      <c r="C351" s="305"/>
      <c r="D351" s="322"/>
      <c r="E351" s="322"/>
      <c r="F351" s="322"/>
      <c r="G351" s="322"/>
      <c r="H351" s="322"/>
      <c r="I351" s="322"/>
      <c r="J351" s="2"/>
      <c r="L351" s="189">
        <v>2.9</v>
      </c>
      <c r="R351" s="189">
        <v>61</v>
      </c>
    </row>
    <row r="352" spans="1:22" ht="18.5" x14ac:dyDescent="0.45">
      <c r="A352" s="311" t="s">
        <v>221</v>
      </c>
      <c r="C352" s="322"/>
      <c r="D352" s="322"/>
      <c r="E352" s="322"/>
      <c r="F352" s="322"/>
      <c r="G352" s="322"/>
      <c r="H352" s="322"/>
      <c r="I352" s="322"/>
      <c r="J352" s="2"/>
      <c r="L352" s="189">
        <v>3</v>
      </c>
      <c r="R352" s="189">
        <v>62</v>
      </c>
      <c r="V352" s="318"/>
    </row>
    <row r="353" spans="1:18" x14ac:dyDescent="0.35">
      <c r="C353" s="170"/>
      <c r="D353" s="322"/>
      <c r="E353" s="322"/>
      <c r="F353" s="322"/>
      <c r="G353" s="322"/>
      <c r="H353" s="322"/>
      <c r="I353" s="322"/>
      <c r="J353" s="2"/>
      <c r="L353" s="189">
        <v>3.1</v>
      </c>
      <c r="R353" s="189">
        <v>63</v>
      </c>
    </row>
    <row r="354" spans="1:18" x14ac:dyDescent="0.35">
      <c r="L354" s="189">
        <v>3.2</v>
      </c>
      <c r="R354" s="189">
        <v>64</v>
      </c>
    </row>
    <row r="355" spans="1:18" ht="18.5" x14ac:dyDescent="0.45">
      <c r="A355" s="318" t="s">
        <v>553</v>
      </c>
      <c r="B355" s="322"/>
      <c r="L355" s="189">
        <v>3.3</v>
      </c>
      <c r="R355" s="189">
        <v>65</v>
      </c>
    </row>
    <row r="356" spans="1:18" ht="18.5" x14ac:dyDescent="0.45">
      <c r="A356" s="318"/>
      <c r="B356" s="322"/>
      <c r="L356" s="189">
        <v>3.4</v>
      </c>
      <c r="R356" s="189">
        <v>66</v>
      </c>
    </row>
    <row r="357" spans="1:18" x14ac:dyDescent="0.35">
      <c r="A357" s="319" t="s">
        <v>358</v>
      </c>
      <c r="B357" s="322"/>
      <c r="C357" s="322"/>
      <c r="L357" s="189">
        <v>3.5</v>
      </c>
      <c r="R357" s="189">
        <v>67</v>
      </c>
    </row>
    <row r="358" spans="1:18" x14ac:dyDescent="0.35">
      <c r="A358" s="310" t="s">
        <v>220</v>
      </c>
      <c r="B358" s="322"/>
      <c r="C358" s="322"/>
      <c r="L358" s="189">
        <v>3.6</v>
      </c>
      <c r="R358" s="189">
        <v>68</v>
      </c>
    </row>
    <row r="359" spans="1:18" x14ac:dyDescent="0.35">
      <c r="A359" s="311" t="s">
        <v>221</v>
      </c>
      <c r="B359" s="322"/>
      <c r="C359" s="322"/>
      <c r="L359" s="189">
        <v>3.7</v>
      </c>
      <c r="R359" s="189">
        <v>69</v>
      </c>
    </row>
    <row r="360" spans="1:18" x14ac:dyDescent="0.35">
      <c r="A360" s="322"/>
      <c r="B360" s="170" t="s">
        <v>404</v>
      </c>
      <c r="C360" s="170"/>
      <c r="L360" s="189">
        <v>3.8</v>
      </c>
      <c r="R360" s="189">
        <v>70</v>
      </c>
    </row>
    <row r="361" spans="1:18" x14ac:dyDescent="0.35">
      <c r="A361" s="322"/>
      <c r="B361" s="322"/>
      <c r="C361" s="322"/>
      <c r="L361" s="189">
        <v>3.9</v>
      </c>
      <c r="R361" s="189">
        <v>71</v>
      </c>
    </row>
    <row r="362" spans="1:18" ht="18.5" x14ac:dyDescent="0.45">
      <c r="A362" s="318" t="s">
        <v>551</v>
      </c>
      <c r="B362" s="322"/>
      <c r="C362" s="322"/>
      <c r="L362" s="189">
        <v>4</v>
      </c>
      <c r="R362" s="189">
        <v>72</v>
      </c>
    </row>
    <row r="363" spans="1:18" ht="18.5" x14ac:dyDescent="0.45">
      <c r="A363" s="318"/>
      <c r="B363" s="322"/>
      <c r="C363" s="322"/>
      <c r="R363" s="189">
        <v>73</v>
      </c>
    </row>
    <row r="364" spans="1:18" x14ac:dyDescent="0.35">
      <c r="A364" s="319" t="s">
        <v>358</v>
      </c>
      <c r="B364" s="322"/>
      <c r="C364" s="322"/>
      <c r="R364" s="189">
        <v>74</v>
      </c>
    </row>
    <row r="365" spans="1:18" x14ac:dyDescent="0.35">
      <c r="A365" s="310" t="s">
        <v>220</v>
      </c>
      <c r="B365" s="322"/>
      <c r="C365" s="322"/>
      <c r="R365" s="189">
        <v>75</v>
      </c>
    </row>
    <row r="366" spans="1:18" x14ac:dyDescent="0.35">
      <c r="A366" s="311" t="s">
        <v>221</v>
      </c>
      <c r="B366" s="322"/>
      <c r="C366" s="322"/>
      <c r="R366" s="189">
        <v>76</v>
      </c>
    </row>
    <row r="367" spans="1:18" x14ac:dyDescent="0.35">
      <c r="A367" s="322"/>
      <c r="B367" s="170" t="s">
        <v>404</v>
      </c>
      <c r="C367" s="322"/>
      <c r="R367" s="189">
        <v>77</v>
      </c>
    </row>
    <row r="368" spans="1:18" x14ac:dyDescent="0.35">
      <c r="A368" s="322"/>
      <c r="B368" s="322"/>
      <c r="C368" s="322"/>
      <c r="R368" s="189">
        <v>78</v>
      </c>
    </row>
    <row r="369" spans="3:18" x14ac:dyDescent="0.35">
      <c r="R369" s="189">
        <v>79</v>
      </c>
    </row>
    <row r="370" spans="3:18" x14ac:dyDescent="0.35">
      <c r="R370" s="189">
        <v>80</v>
      </c>
    </row>
    <row r="371" spans="3:18" x14ac:dyDescent="0.35">
      <c r="R371" s="189">
        <v>81</v>
      </c>
    </row>
    <row r="372" spans="3:18" x14ac:dyDescent="0.35">
      <c r="R372" s="189">
        <v>82</v>
      </c>
    </row>
    <row r="373" spans="3:18" x14ac:dyDescent="0.35">
      <c r="R373" s="189">
        <v>83</v>
      </c>
    </row>
    <row r="374" spans="3:18" x14ac:dyDescent="0.35">
      <c r="R374" s="189">
        <v>84</v>
      </c>
    </row>
    <row r="375" spans="3:18" x14ac:dyDescent="0.35">
      <c r="R375" s="189">
        <v>85</v>
      </c>
    </row>
    <row r="376" spans="3:18" x14ac:dyDescent="0.35">
      <c r="R376" s="189">
        <v>86</v>
      </c>
    </row>
    <row r="377" spans="3:18" x14ac:dyDescent="0.35">
      <c r="C377" s="322"/>
      <c r="R377" s="189">
        <v>87</v>
      </c>
    </row>
    <row r="378" spans="3:18" x14ac:dyDescent="0.35">
      <c r="C378" s="322"/>
      <c r="R378" s="189">
        <v>88</v>
      </c>
    </row>
    <row r="379" spans="3:18" x14ac:dyDescent="0.35">
      <c r="C379" s="322"/>
      <c r="R379" s="189">
        <v>89</v>
      </c>
    </row>
    <row r="380" spans="3:18" x14ac:dyDescent="0.35">
      <c r="C380" s="322"/>
      <c r="R380" s="189">
        <v>90</v>
      </c>
    </row>
    <row r="381" spans="3:18" x14ac:dyDescent="0.35">
      <c r="C381" s="322"/>
      <c r="R381" s="189">
        <v>91</v>
      </c>
    </row>
    <row r="382" spans="3:18" x14ac:dyDescent="0.35">
      <c r="C382" s="322"/>
      <c r="R382" s="189">
        <v>92</v>
      </c>
    </row>
    <row r="383" spans="3:18" x14ac:dyDescent="0.35">
      <c r="C383" s="322"/>
      <c r="R383" s="189">
        <v>93</v>
      </c>
    </row>
    <row r="384" spans="3:18" x14ac:dyDescent="0.35">
      <c r="C384" s="322"/>
      <c r="R384" s="189">
        <v>94</v>
      </c>
    </row>
    <row r="385" spans="3:18" x14ac:dyDescent="0.35">
      <c r="C385" s="322"/>
      <c r="R385" s="189">
        <v>95</v>
      </c>
    </row>
    <row r="386" spans="3:18" x14ac:dyDescent="0.35">
      <c r="C386" s="322"/>
      <c r="R386" s="189">
        <v>96</v>
      </c>
    </row>
    <row r="387" spans="3:18" x14ac:dyDescent="0.35">
      <c r="C387" s="322"/>
      <c r="R387" s="189">
        <v>97</v>
      </c>
    </row>
    <row r="388" spans="3:18" x14ac:dyDescent="0.35">
      <c r="C388" s="322"/>
      <c r="R388" s="189">
        <v>98</v>
      </c>
    </row>
    <row r="389" spans="3:18" x14ac:dyDescent="0.35">
      <c r="C389" s="343"/>
      <c r="R389" s="189">
        <v>99</v>
      </c>
    </row>
    <row r="390" spans="3:18" x14ac:dyDescent="0.35">
      <c r="R390" s="189">
        <v>100</v>
      </c>
    </row>
    <row r="391" spans="3:18" x14ac:dyDescent="0.35">
      <c r="R391" s="189">
        <v>101</v>
      </c>
    </row>
    <row r="392" spans="3:18" x14ac:dyDescent="0.35">
      <c r="R392" s="189">
        <v>102</v>
      </c>
    </row>
    <row r="393" spans="3:18" x14ac:dyDescent="0.35">
      <c r="R393" s="189">
        <v>103</v>
      </c>
    </row>
    <row r="394" spans="3:18" x14ac:dyDescent="0.35">
      <c r="R394" s="189">
        <v>104</v>
      </c>
    </row>
    <row r="395" spans="3:18" x14ac:dyDescent="0.35">
      <c r="R395" s="189">
        <v>105</v>
      </c>
    </row>
    <row r="396" spans="3:18" x14ac:dyDescent="0.35">
      <c r="R396" s="189">
        <v>106</v>
      </c>
    </row>
    <row r="397" spans="3:18" x14ac:dyDescent="0.35">
      <c r="R397" s="189">
        <v>107</v>
      </c>
    </row>
    <row r="398" spans="3:18" x14ac:dyDescent="0.35">
      <c r="R398" s="189">
        <v>108</v>
      </c>
    </row>
    <row r="399" spans="3:18" x14ac:dyDescent="0.35">
      <c r="R399" s="189">
        <v>109</v>
      </c>
    </row>
    <row r="400" spans="3:18" x14ac:dyDescent="0.35">
      <c r="R400" s="189">
        <v>110</v>
      </c>
    </row>
    <row r="401" spans="18:18" x14ac:dyDescent="0.35">
      <c r="R401" s="189">
        <v>111</v>
      </c>
    </row>
    <row r="402" spans="18:18" x14ac:dyDescent="0.35">
      <c r="R402" s="189">
        <v>112</v>
      </c>
    </row>
    <row r="403" spans="18:18" x14ac:dyDescent="0.35">
      <c r="R403" s="189">
        <v>113</v>
      </c>
    </row>
    <row r="404" spans="18:18" x14ac:dyDescent="0.35">
      <c r="R404" s="189">
        <v>114</v>
      </c>
    </row>
    <row r="405" spans="18:18" x14ac:dyDescent="0.35">
      <c r="R405" s="189">
        <v>115</v>
      </c>
    </row>
    <row r="406" spans="18:18" x14ac:dyDescent="0.35">
      <c r="R406" s="189">
        <v>116</v>
      </c>
    </row>
    <row r="407" spans="18:18" x14ac:dyDescent="0.35">
      <c r="R407" s="189">
        <v>117</v>
      </c>
    </row>
    <row r="408" spans="18:18" x14ac:dyDescent="0.35">
      <c r="R408" s="189">
        <v>118</v>
      </c>
    </row>
    <row r="409" spans="18:18" x14ac:dyDescent="0.35">
      <c r="R409" s="189">
        <v>119</v>
      </c>
    </row>
    <row r="410" spans="18:18" x14ac:dyDescent="0.35">
      <c r="R410" s="189">
        <v>120</v>
      </c>
    </row>
    <row r="411" spans="18:18" x14ac:dyDescent="0.35">
      <c r="R411" s="189">
        <v>121</v>
      </c>
    </row>
    <row r="412" spans="18:18" x14ac:dyDescent="0.35">
      <c r="R412" s="189">
        <v>122</v>
      </c>
    </row>
    <row r="413" spans="18:18" x14ac:dyDescent="0.35">
      <c r="R413" s="189">
        <v>123</v>
      </c>
    </row>
    <row r="414" spans="18:18" x14ac:dyDescent="0.35">
      <c r="R414" s="189">
        <v>124</v>
      </c>
    </row>
    <row r="415" spans="18:18" x14ac:dyDescent="0.35">
      <c r="R415" s="189">
        <v>125</v>
      </c>
    </row>
    <row r="416" spans="18:18" x14ac:dyDescent="0.35">
      <c r="R416" s="189">
        <v>126</v>
      </c>
    </row>
    <row r="417" spans="18:18" x14ac:dyDescent="0.35">
      <c r="R417" s="189">
        <v>127</v>
      </c>
    </row>
    <row r="418" spans="18:18" x14ac:dyDescent="0.35">
      <c r="R418" s="189">
        <v>128</v>
      </c>
    </row>
    <row r="419" spans="18:18" x14ac:dyDescent="0.35">
      <c r="R419" s="189">
        <v>129</v>
      </c>
    </row>
    <row r="420" spans="18:18" x14ac:dyDescent="0.35">
      <c r="R420" s="189">
        <v>130</v>
      </c>
    </row>
    <row r="421" spans="18:18" x14ac:dyDescent="0.35">
      <c r="R421" s="189">
        <v>131</v>
      </c>
    </row>
    <row r="422" spans="18:18" x14ac:dyDescent="0.35">
      <c r="R422" s="189">
        <v>132</v>
      </c>
    </row>
    <row r="423" spans="18:18" x14ac:dyDescent="0.35">
      <c r="R423" s="189">
        <v>133</v>
      </c>
    </row>
    <row r="424" spans="18:18" x14ac:dyDescent="0.35">
      <c r="R424" s="189">
        <v>134</v>
      </c>
    </row>
    <row r="425" spans="18:18" x14ac:dyDescent="0.35">
      <c r="R425" s="189">
        <v>135</v>
      </c>
    </row>
    <row r="426" spans="18:18" x14ac:dyDescent="0.35">
      <c r="R426" s="189">
        <v>136</v>
      </c>
    </row>
    <row r="427" spans="18:18" x14ac:dyDescent="0.35">
      <c r="R427" s="189">
        <v>137</v>
      </c>
    </row>
    <row r="428" spans="18:18" x14ac:dyDescent="0.35">
      <c r="R428" s="189">
        <v>138</v>
      </c>
    </row>
    <row r="429" spans="18:18" x14ac:dyDescent="0.35">
      <c r="R429" s="189">
        <v>139</v>
      </c>
    </row>
    <row r="430" spans="18:18" x14ac:dyDescent="0.35">
      <c r="R430" s="189">
        <v>140</v>
      </c>
    </row>
    <row r="431" spans="18:18" x14ac:dyDescent="0.35">
      <c r="R431" s="189">
        <v>141</v>
      </c>
    </row>
    <row r="432" spans="18:18" x14ac:dyDescent="0.35">
      <c r="R432" s="189">
        <v>142</v>
      </c>
    </row>
    <row r="433" spans="18:18" x14ac:dyDescent="0.35">
      <c r="R433" s="189">
        <v>143</v>
      </c>
    </row>
    <row r="434" spans="18:18" x14ac:dyDescent="0.35">
      <c r="R434" s="189">
        <v>144</v>
      </c>
    </row>
    <row r="435" spans="18:18" x14ac:dyDescent="0.35">
      <c r="R435" s="189">
        <v>145</v>
      </c>
    </row>
    <row r="436" spans="18:18" x14ac:dyDescent="0.35">
      <c r="R436" s="189">
        <v>146</v>
      </c>
    </row>
    <row r="437" spans="18:18" x14ac:dyDescent="0.35">
      <c r="R437" s="189">
        <v>147</v>
      </c>
    </row>
    <row r="438" spans="18:18" x14ac:dyDescent="0.35">
      <c r="R438" s="189">
        <v>148</v>
      </c>
    </row>
    <row r="439" spans="18:18" x14ac:dyDescent="0.35">
      <c r="R439" s="189">
        <v>149</v>
      </c>
    </row>
    <row r="440" spans="18:18" x14ac:dyDescent="0.35">
      <c r="R440" s="189">
        <v>150</v>
      </c>
    </row>
    <row r="441" spans="18:18" x14ac:dyDescent="0.35">
      <c r="R441" s="189">
        <v>151</v>
      </c>
    </row>
    <row r="442" spans="18:18" x14ac:dyDescent="0.35">
      <c r="R442" s="189">
        <v>152</v>
      </c>
    </row>
    <row r="443" spans="18:18" x14ac:dyDescent="0.35">
      <c r="R443" s="189">
        <v>153</v>
      </c>
    </row>
    <row r="444" spans="18:18" x14ac:dyDescent="0.35">
      <c r="R444" s="189">
        <v>154</v>
      </c>
    </row>
    <row r="445" spans="18:18" x14ac:dyDescent="0.35">
      <c r="R445" s="189">
        <v>155</v>
      </c>
    </row>
    <row r="446" spans="18:18" x14ac:dyDescent="0.35">
      <c r="R446" s="189">
        <v>156</v>
      </c>
    </row>
    <row r="447" spans="18:18" x14ac:dyDescent="0.35">
      <c r="R447" s="189">
        <v>157</v>
      </c>
    </row>
    <row r="448" spans="18:18" x14ac:dyDescent="0.35">
      <c r="R448" s="189">
        <v>158</v>
      </c>
    </row>
    <row r="449" spans="18:18" x14ac:dyDescent="0.35">
      <c r="R449" s="189">
        <v>159</v>
      </c>
    </row>
    <row r="450" spans="18:18" x14ac:dyDescent="0.35">
      <c r="R450" s="189">
        <v>160</v>
      </c>
    </row>
    <row r="451" spans="18:18" x14ac:dyDescent="0.35">
      <c r="R451" s="189">
        <v>161</v>
      </c>
    </row>
    <row r="452" spans="18:18" x14ac:dyDescent="0.35">
      <c r="R452" s="189">
        <v>162</v>
      </c>
    </row>
    <row r="453" spans="18:18" x14ac:dyDescent="0.35">
      <c r="R453" s="189">
        <v>163</v>
      </c>
    </row>
    <row r="454" spans="18:18" x14ac:dyDescent="0.35">
      <c r="R454" s="189">
        <v>164</v>
      </c>
    </row>
    <row r="455" spans="18:18" x14ac:dyDescent="0.35">
      <c r="R455" s="189">
        <v>165</v>
      </c>
    </row>
    <row r="456" spans="18:18" x14ac:dyDescent="0.35">
      <c r="R456" s="189">
        <v>166</v>
      </c>
    </row>
    <row r="457" spans="18:18" x14ac:dyDescent="0.35">
      <c r="R457" s="189">
        <v>167</v>
      </c>
    </row>
    <row r="458" spans="18:18" x14ac:dyDescent="0.35">
      <c r="R458" s="189">
        <v>168</v>
      </c>
    </row>
    <row r="459" spans="18:18" x14ac:dyDescent="0.35">
      <c r="R459" s="189">
        <v>169</v>
      </c>
    </row>
    <row r="460" spans="18:18" x14ac:dyDescent="0.35">
      <c r="R460" s="189">
        <v>170</v>
      </c>
    </row>
    <row r="461" spans="18:18" x14ac:dyDescent="0.35">
      <c r="R461" s="189">
        <v>171</v>
      </c>
    </row>
    <row r="462" spans="18:18" x14ac:dyDescent="0.35">
      <c r="R462" s="189">
        <v>172</v>
      </c>
    </row>
    <row r="463" spans="18:18" x14ac:dyDescent="0.35">
      <c r="R463" s="189">
        <v>173</v>
      </c>
    </row>
    <row r="464" spans="18:18" x14ac:dyDescent="0.35">
      <c r="R464" s="189">
        <v>174</v>
      </c>
    </row>
    <row r="465" spans="18:18" x14ac:dyDescent="0.35">
      <c r="R465" s="189">
        <v>175</v>
      </c>
    </row>
    <row r="466" spans="18:18" x14ac:dyDescent="0.35">
      <c r="R466" s="189">
        <v>176</v>
      </c>
    </row>
    <row r="467" spans="18:18" x14ac:dyDescent="0.35">
      <c r="R467" s="189">
        <v>177</v>
      </c>
    </row>
    <row r="468" spans="18:18" x14ac:dyDescent="0.35">
      <c r="R468" s="189">
        <v>178</v>
      </c>
    </row>
    <row r="469" spans="18:18" x14ac:dyDescent="0.35">
      <c r="R469" s="189">
        <v>179</v>
      </c>
    </row>
    <row r="470" spans="18:18" x14ac:dyDescent="0.35">
      <c r="R470" s="189">
        <v>180</v>
      </c>
    </row>
    <row r="471" spans="18:18" x14ac:dyDescent="0.35">
      <c r="R471" s="189">
        <v>181</v>
      </c>
    </row>
    <row r="472" spans="18:18" x14ac:dyDescent="0.35">
      <c r="R472" s="189">
        <v>182</v>
      </c>
    </row>
    <row r="473" spans="18:18" x14ac:dyDescent="0.35">
      <c r="R473" s="189">
        <v>183</v>
      </c>
    </row>
    <row r="474" spans="18:18" x14ac:dyDescent="0.35">
      <c r="R474" s="189">
        <v>184</v>
      </c>
    </row>
    <row r="475" spans="18:18" x14ac:dyDescent="0.35">
      <c r="R475" s="189">
        <v>185</v>
      </c>
    </row>
    <row r="476" spans="18:18" x14ac:dyDescent="0.35">
      <c r="R476" s="189">
        <v>186</v>
      </c>
    </row>
    <row r="477" spans="18:18" x14ac:dyDescent="0.35">
      <c r="R477" s="189">
        <v>187</v>
      </c>
    </row>
    <row r="478" spans="18:18" x14ac:dyDescent="0.35">
      <c r="R478" s="189">
        <v>188</v>
      </c>
    </row>
    <row r="479" spans="18:18" x14ac:dyDescent="0.35">
      <c r="R479" s="189">
        <v>189</v>
      </c>
    </row>
    <row r="480" spans="18:18" x14ac:dyDescent="0.35">
      <c r="R480" s="189">
        <v>190</v>
      </c>
    </row>
    <row r="481" spans="18:18" x14ac:dyDescent="0.35">
      <c r="R481" s="189">
        <v>191</v>
      </c>
    </row>
    <row r="482" spans="18:18" x14ac:dyDescent="0.35">
      <c r="R482" s="189">
        <v>192</v>
      </c>
    </row>
    <row r="483" spans="18:18" x14ac:dyDescent="0.35">
      <c r="R483" s="189">
        <v>193</v>
      </c>
    </row>
    <row r="484" spans="18:18" x14ac:dyDescent="0.35">
      <c r="R484" s="189">
        <v>194</v>
      </c>
    </row>
    <row r="485" spans="18:18" x14ac:dyDescent="0.35">
      <c r="R485" s="189">
        <v>195</v>
      </c>
    </row>
    <row r="486" spans="18:18" x14ac:dyDescent="0.35">
      <c r="R486" s="189">
        <v>196</v>
      </c>
    </row>
    <row r="487" spans="18:18" x14ac:dyDescent="0.35">
      <c r="R487" s="189">
        <v>197</v>
      </c>
    </row>
    <row r="488" spans="18:18" x14ac:dyDescent="0.35">
      <c r="R488" s="189">
        <v>198</v>
      </c>
    </row>
    <row r="489" spans="18:18" x14ac:dyDescent="0.35">
      <c r="R489" s="189">
        <v>199</v>
      </c>
    </row>
    <row r="490" spans="18:18" x14ac:dyDescent="0.35">
      <c r="R490" s="189">
        <v>200</v>
      </c>
    </row>
  </sheetData>
  <mergeCells count="1">
    <mergeCell ref="O83:W83"/>
  </mergeCells>
  <conditionalFormatting sqref="A6">
    <cfRule type="colorScale" priority="194">
      <colorScale>
        <cfvo type="min"/>
        <cfvo type="max"/>
        <color theme="9" tint="0.39997558519241921"/>
        <color rgb="FFFFEF9C"/>
      </colorScale>
    </cfRule>
  </conditionalFormatting>
  <conditionalFormatting sqref="A87">
    <cfRule type="colorScale" priority="193">
      <colorScale>
        <cfvo type="min"/>
        <cfvo type="max"/>
        <color theme="9" tint="0.39997558519241921"/>
        <color rgb="FFFFEF9C"/>
      </colorScale>
    </cfRule>
  </conditionalFormatting>
  <conditionalFormatting sqref="A81">
    <cfRule type="colorScale" priority="192">
      <colorScale>
        <cfvo type="min"/>
        <cfvo type="max"/>
        <color theme="9" tint="0.39997558519241921"/>
        <color rgb="FFFFEF9C"/>
      </colorScale>
    </cfRule>
  </conditionalFormatting>
  <conditionalFormatting sqref="A102">
    <cfRule type="colorScale" priority="190">
      <colorScale>
        <cfvo type="min"/>
        <cfvo type="max"/>
        <color theme="9" tint="0.39997558519241921"/>
        <color rgb="FFFFEF9C"/>
      </colorScale>
    </cfRule>
  </conditionalFormatting>
  <conditionalFormatting sqref="A109">
    <cfRule type="colorScale" priority="189">
      <colorScale>
        <cfvo type="min"/>
        <cfvo type="max"/>
        <color theme="9" tint="0.39997558519241921"/>
        <color rgb="FFFFEF9C"/>
      </colorScale>
    </cfRule>
  </conditionalFormatting>
  <conditionalFormatting sqref="A108">
    <cfRule type="containsText" dxfId="239" priority="185" operator="containsText" text="Nvt">
      <formula>NOT(ISERROR(SEARCH("Nvt",A108)))</formula>
    </cfRule>
    <cfRule type="containsText" dxfId="238" priority="186" operator="containsText" text="Nvt">
      <formula>NOT(ISERROR(SEARCH("Nvt",A108)))</formula>
    </cfRule>
    <cfRule type="containsText" dxfId="237" priority="187" operator="containsText" text="Nvt">
      <formula>NOT(ISERROR(SEARCH("Nvt",A108)))</formula>
    </cfRule>
    <cfRule type="colorScale" priority="188">
      <colorScale>
        <cfvo type="min"/>
        <cfvo type="max"/>
        <color rgb="FF92D050"/>
        <color rgb="FFFFEF9C"/>
      </colorScale>
    </cfRule>
  </conditionalFormatting>
  <conditionalFormatting sqref="A101">
    <cfRule type="containsText" dxfId="236" priority="179" operator="containsText" text="Nvt">
      <formula>NOT(ISERROR(SEARCH("Nvt",A101)))</formula>
    </cfRule>
    <cfRule type="colorScale" priority="180">
      <colorScale>
        <cfvo type="min"/>
        <cfvo type="max"/>
        <color rgb="FF92D050"/>
        <color rgb="FFFFEF9C"/>
      </colorScale>
    </cfRule>
    <cfRule type="containsText" dxfId="235" priority="184" operator="containsText" text="Nvt">
      <formula>NOT(ISERROR(SEARCH("Nvt",A101)))</formula>
    </cfRule>
  </conditionalFormatting>
  <conditionalFormatting sqref="A153">
    <cfRule type="colorScale" priority="172">
      <colorScale>
        <cfvo type="min"/>
        <cfvo type="max"/>
        <color theme="9" tint="0.39997558519241921"/>
        <color rgb="FFFFEF9C"/>
      </colorScale>
    </cfRule>
  </conditionalFormatting>
  <conditionalFormatting sqref="A167">
    <cfRule type="colorScale" priority="170">
      <colorScale>
        <cfvo type="min"/>
        <cfvo type="max"/>
        <color theme="9" tint="0.39997558519241921"/>
        <color rgb="FFFFEF9C"/>
      </colorScale>
    </cfRule>
  </conditionalFormatting>
  <conditionalFormatting sqref="A140">
    <cfRule type="colorScale" priority="295">
      <colorScale>
        <cfvo type="min"/>
        <cfvo type="max"/>
        <color theme="9" tint="0.39997558519241921"/>
        <color rgb="FFFFEF9C"/>
      </colorScale>
    </cfRule>
  </conditionalFormatting>
  <conditionalFormatting sqref="A133">
    <cfRule type="colorScale" priority="168">
      <colorScale>
        <cfvo type="min"/>
        <cfvo type="max"/>
        <color theme="9" tint="0.39997558519241921"/>
        <color rgb="FFFFEF9C"/>
      </colorScale>
    </cfRule>
  </conditionalFormatting>
  <conditionalFormatting sqref="A147">
    <cfRule type="colorScale" priority="167">
      <colorScale>
        <cfvo type="min"/>
        <cfvo type="max"/>
        <color theme="9" tint="0.39997558519241921"/>
        <color rgb="FFFFEF9C"/>
      </colorScale>
    </cfRule>
  </conditionalFormatting>
  <conditionalFormatting sqref="A160">
    <cfRule type="colorScale" priority="166">
      <colorScale>
        <cfvo type="min"/>
        <cfvo type="max"/>
        <color theme="9" tint="0.39997558519241921"/>
        <color rgb="FFFFEF9C"/>
      </colorScale>
    </cfRule>
  </conditionalFormatting>
  <conditionalFormatting sqref="A174">
    <cfRule type="colorScale" priority="165">
      <colorScale>
        <cfvo type="min"/>
        <cfvo type="max"/>
        <color theme="9" tint="0.39997558519241921"/>
        <color rgb="FFFFEF9C"/>
      </colorScale>
    </cfRule>
  </conditionalFormatting>
  <conditionalFormatting sqref="A181">
    <cfRule type="colorScale" priority="164">
      <colorScale>
        <cfvo type="min"/>
        <cfvo type="max"/>
        <color theme="9" tint="0.39997558519241921"/>
        <color rgb="FFFFEF9C"/>
      </colorScale>
    </cfRule>
  </conditionalFormatting>
  <conditionalFormatting sqref="A206">
    <cfRule type="colorScale" priority="163">
      <colorScale>
        <cfvo type="min"/>
        <cfvo type="max"/>
        <color theme="9" tint="0.39997558519241921"/>
        <color rgb="FFFFEF9C"/>
      </colorScale>
    </cfRule>
  </conditionalFormatting>
  <conditionalFormatting sqref="A212">
    <cfRule type="colorScale" priority="162">
      <colorScale>
        <cfvo type="min"/>
        <cfvo type="max"/>
        <color theme="9" tint="0.39997558519241921"/>
        <color rgb="FFFFEF9C"/>
      </colorScale>
    </cfRule>
  </conditionalFormatting>
  <conditionalFormatting sqref="A231">
    <cfRule type="colorScale" priority="147">
      <colorScale>
        <cfvo type="min"/>
        <cfvo type="max"/>
        <color theme="9" tint="0.39997558519241921"/>
        <color rgb="FFFFEF9C"/>
      </colorScale>
    </cfRule>
  </conditionalFormatting>
  <conditionalFormatting sqref="A238">
    <cfRule type="colorScale" priority="146">
      <colorScale>
        <cfvo type="min"/>
        <cfvo type="max"/>
        <color theme="9" tint="0.39997558519241921"/>
        <color rgb="FFFFEF9C"/>
      </colorScale>
    </cfRule>
  </conditionalFormatting>
  <conditionalFormatting sqref="A245">
    <cfRule type="colorScale" priority="145">
      <colorScale>
        <cfvo type="min"/>
        <cfvo type="max"/>
        <color theme="9" tint="0.39997558519241921"/>
        <color rgb="FFFFEF9C"/>
      </colorScale>
    </cfRule>
  </conditionalFormatting>
  <conditionalFormatting sqref="A252">
    <cfRule type="colorScale" priority="144">
      <colorScale>
        <cfvo type="min"/>
        <cfvo type="max"/>
        <color theme="9" tint="0.39997558519241921"/>
        <color rgb="FFFFEF9C"/>
      </colorScale>
    </cfRule>
  </conditionalFormatting>
  <conditionalFormatting sqref="A259">
    <cfRule type="colorScale" priority="143">
      <colorScale>
        <cfvo type="min"/>
        <cfvo type="max"/>
        <color theme="9" tint="0.39997558519241921"/>
        <color rgb="FFFFEF9C"/>
      </colorScale>
    </cfRule>
  </conditionalFormatting>
  <conditionalFormatting sqref="A282">
    <cfRule type="colorScale" priority="142">
      <colorScale>
        <cfvo type="min"/>
        <cfvo type="max"/>
        <color theme="9" tint="0.39997558519241921"/>
        <color rgb="FFFFEF9C"/>
      </colorScale>
    </cfRule>
  </conditionalFormatting>
  <conditionalFormatting sqref="A290">
    <cfRule type="colorScale" priority="141">
      <colorScale>
        <cfvo type="min"/>
        <cfvo type="max"/>
        <color theme="9" tint="0.39997558519241921"/>
        <color rgb="FFFFEF9C"/>
      </colorScale>
    </cfRule>
  </conditionalFormatting>
  <conditionalFormatting sqref="A320">
    <cfRule type="colorScale" priority="138">
      <colorScale>
        <cfvo type="min"/>
        <cfvo type="max"/>
        <color theme="9" tint="0.39997558519241921"/>
        <color rgb="FFFFEF9C"/>
      </colorScale>
    </cfRule>
  </conditionalFormatting>
  <conditionalFormatting sqref="A328">
    <cfRule type="colorScale" priority="137">
      <colorScale>
        <cfvo type="min"/>
        <cfvo type="max"/>
        <color theme="9" tint="0.39997558519241921"/>
        <color rgb="FFFFEF9C"/>
      </colorScale>
    </cfRule>
  </conditionalFormatting>
  <conditionalFormatting sqref="A358">
    <cfRule type="colorScale" priority="136">
      <colorScale>
        <cfvo type="min"/>
        <cfvo type="max"/>
        <color theme="9" tint="0.39997558519241921"/>
        <color rgb="FFFFEF9C"/>
      </colorScale>
    </cfRule>
  </conditionalFormatting>
  <conditionalFormatting sqref="A335">
    <cfRule type="colorScale" priority="135">
      <colorScale>
        <cfvo type="min"/>
        <cfvo type="max"/>
        <color theme="9" tint="0.39997558519241921"/>
        <color rgb="FFFFEF9C"/>
      </colorScale>
    </cfRule>
  </conditionalFormatting>
  <conditionalFormatting sqref="A365">
    <cfRule type="colorScale" priority="134">
      <colorScale>
        <cfvo type="min"/>
        <cfvo type="max"/>
        <color theme="9" tint="0.39997558519241921"/>
        <color rgb="FFFFEF9C"/>
      </colorScale>
    </cfRule>
  </conditionalFormatting>
  <conditionalFormatting sqref="A117">
    <cfRule type="colorScale" priority="133">
      <colorScale>
        <cfvo type="min"/>
        <cfvo type="max"/>
        <color theme="9" tint="0.39997558519241921"/>
        <color rgb="FFFFEF9C"/>
      </colorScale>
    </cfRule>
  </conditionalFormatting>
  <conditionalFormatting sqref="A351">
    <cfRule type="colorScale" priority="132">
      <colorScale>
        <cfvo type="min"/>
        <cfvo type="max"/>
        <color theme="9" tint="0.39997558519241921"/>
        <color rgb="FFFFEF9C"/>
      </colorScale>
    </cfRule>
  </conditionalFormatting>
  <conditionalFormatting sqref="A220">
    <cfRule type="colorScale" priority="131">
      <colorScale>
        <cfvo type="min"/>
        <cfvo type="max"/>
        <color theme="9" tint="0.39997558519241921"/>
        <color rgb="FFFFEF9C"/>
      </colorScale>
    </cfRule>
  </conditionalFormatting>
  <conditionalFormatting sqref="A275">
    <cfRule type="colorScale" priority="130">
      <colorScale>
        <cfvo type="min"/>
        <cfvo type="max"/>
        <color theme="9" tint="0.39997558519241921"/>
        <color rgb="FFFFEF9C"/>
      </colorScale>
    </cfRule>
  </conditionalFormatting>
  <conditionalFormatting sqref="A94">
    <cfRule type="colorScale" priority="129">
      <colorScale>
        <cfvo type="min"/>
        <cfvo type="max"/>
        <color theme="9" tint="0.39997558519241921"/>
        <color rgb="FFFFEF9C"/>
      </colorScale>
    </cfRule>
  </conditionalFormatting>
  <conditionalFormatting sqref="A93">
    <cfRule type="containsText" dxfId="234" priority="126" operator="containsText" text="Nvt">
      <formula>NOT(ISERROR(SEARCH("Nvt",A93)))</formula>
    </cfRule>
    <cfRule type="colorScale" priority="127">
      <colorScale>
        <cfvo type="min"/>
        <cfvo type="max"/>
        <color rgb="FF92D050"/>
        <color rgb="FFFFEF9C"/>
      </colorScale>
    </cfRule>
    <cfRule type="containsText" dxfId="233" priority="128" operator="containsText" text="Nvt">
      <formula>NOT(ISERROR(SEARCH("Nvt",A93)))</formula>
    </cfRule>
  </conditionalFormatting>
  <conditionalFormatting sqref="A342">
    <cfRule type="colorScale" priority="122">
      <colorScale>
        <cfvo type="min"/>
        <cfvo type="max"/>
        <color theme="9" tint="0.39997558519241921"/>
        <color rgb="FFFFEF9C"/>
      </colorScale>
    </cfRule>
  </conditionalFormatting>
  <conditionalFormatting sqref="A297">
    <cfRule type="colorScale" priority="121">
      <colorScale>
        <cfvo type="min"/>
        <cfvo type="max"/>
        <color theme="9" tint="0.39997558519241921"/>
        <color rgb="FFFFEF9C"/>
      </colorScale>
    </cfRule>
  </conditionalFormatting>
  <conditionalFormatting sqref="A116">
    <cfRule type="containsText" dxfId="232" priority="117" operator="containsText" text="Nvt">
      <formula>NOT(ISERROR(SEARCH("Nvt",A116)))</formula>
    </cfRule>
    <cfRule type="containsText" dxfId="231" priority="118" operator="containsText" text="Nvt">
      <formula>NOT(ISERROR(SEARCH("Nvt",A116)))</formula>
    </cfRule>
    <cfRule type="containsText" dxfId="230" priority="119" operator="containsText" text="Nvt">
      <formula>NOT(ISERROR(SEARCH("Nvt",A116)))</formula>
    </cfRule>
    <cfRule type="colorScale" priority="120">
      <colorScale>
        <cfvo type="min"/>
        <cfvo type="max"/>
        <color rgb="FF92D050"/>
        <color rgb="FFFFEF9C"/>
      </colorScale>
    </cfRule>
  </conditionalFormatting>
  <conditionalFormatting sqref="A132">
    <cfRule type="containsText" dxfId="229" priority="113" operator="containsText" text="Nvt">
      <formula>NOT(ISERROR(SEARCH("Nvt",A132)))</formula>
    </cfRule>
    <cfRule type="containsText" dxfId="228" priority="114" operator="containsText" text="Nvt">
      <formula>NOT(ISERROR(SEARCH("Nvt",A132)))</formula>
    </cfRule>
    <cfRule type="containsText" dxfId="227" priority="115" operator="containsText" text="Nvt">
      <formula>NOT(ISERROR(SEARCH("Nvt",A132)))</formula>
    </cfRule>
    <cfRule type="colorScale" priority="116">
      <colorScale>
        <cfvo type="min"/>
        <cfvo type="max"/>
        <color rgb="FF92D050"/>
        <color rgb="FFFFEF9C"/>
      </colorScale>
    </cfRule>
  </conditionalFormatting>
  <conditionalFormatting sqref="A139">
    <cfRule type="containsText" dxfId="226" priority="109" operator="containsText" text="Nvt">
      <formula>NOT(ISERROR(SEARCH("Nvt",A139)))</formula>
    </cfRule>
    <cfRule type="containsText" dxfId="225" priority="110" operator="containsText" text="Nvt">
      <formula>NOT(ISERROR(SEARCH("Nvt",A139)))</formula>
    </cfRule>
    <cfRule type="containsText" dxfId="224" priority="111" operator="containsText" text="Nvt">
      <formula>NOT(ISERROR(SEARCH("Nvt",A139)))</formula>
    </cfRule>
    <cfRule type="colorScale" priority="112">
      <colorScale>
        <cfvo type="min"/>
        <cfvo type="max"/>
        <color rgb="FF92D050"/>
        <color rgb="FFFFEF9C"/>
      </colorScale>
    </cfRule>
  </conditionalFormatting>
  <conditionalFormatting sqref="A146">
    <cfRule type="containsText" dxfId="223" priority="105" operator="containsText" text="Nvt">
      <formula>NOT(ISERROR(SEARCH("Nvt",A146)))</formula>
    </cfRule>
    <cfRule type="containsText" dxfId="222" priority="106" operator="containsText" text="Nvt">
      <formula>NOT(ISERROR(SEARCH("Nvt",A146)))</formula>
    </cfRule>
    <cfRule type="containsText" dxfId="221" priority="107" operator="containsText" text="Nvt">
      <formula>NOT(ISERROR(SEARCH("Nvt",A146)))</formula>
    </cfRule>
    <cfRule type="colorScale" priority="108">
      <colorScale>
        <cfvo type="min"/>
        <cfvo type="max"/>
        <color rgb="FF92D050"/>
        <color rgb="FFFFEF9C"/>
      </colorScale>
    </cfRule>
  </conditionalFormatting>
  <conditionalFormatting sqref="A166">
    <cfRule type="containsText" dxfId="220" priority="101" operator="containsText" text="Nvt">
      <formula>NOT(ISERROR(SEARCH("Nvt",A166)))</formula>
    </cfRule>
    <cfRule type="containsText" dxfId="219" priority="102" operator="containsText" text="Nvt">
      <formula>NOT(ISERROR(SEARCH("Nvt",A166)))</formula>
    </cfRule>
    <cfRule type="containsText" dxfId="218" priority="103" operator="containsText" text="Nvt">
      <formula>NOT(ISERROR(SEARCH("Nvt",A166)))</formula>
    </cfRule>
    <cfRule type="colorScale" priority="104">
      <colorScale>
        <cfvo type="min"/>
        <cfvo type="max"/>
        <color rgb="FF92D050"/>
        <color rgb="FFFFEF9C"/>
      </colorScale>
    </cfRule>
  </conditionalFormatting>
  <conditionalFormatting sqref="A159">
    <cfRule type="containsText" dxfId="217" priority="97" operator="containsText" text="Nvt">
      <formula>NOT(ISERROR(SEARCH("Nvt",A159)))</formula>
    </cfRule>
    <cfRule type="containsText" dxfId="216" priority="98" operator="containsText" text="Nvt">
      <formula>NOT(ISERROR(SEARCH("Nvt",A159)))</formula>
    </cfRule>
    <cfRule type="containsText" dxfId="215" priority="99" operator="containsText" text="Nvt">
      <formula>NOT(ISERROR(SEARCH("Nvt",A159)))</formula>
    </cfRule>
    <cfRule type="colorScale" priority="100">
      <colorScale>
        <cfvo type="min"/>
        <cfvo type="max"/>
        <color rgb="FF92D050"/>
        <color rgb="FFFFEF9C"/>
      </colorScale>
    </cfRule>
  </conditionalFormatting>
  <conditionalFormatting sqref="A173">
    <cfRule type="containsText" dxfId="214" priority="93" operator="containsText" text="Nvt">
      <formula>NOT(ISERROR(SEARCH("Nvt",A173)))</formula>
    </cfRule>
    <cfRule type="containsText" dxfId="213" priority="94" operator="containsText" text="Nvt">
      <formula>NOT(ISERROR(SEARCH("Nvt",A173)))</formula>
    </cfRule>
    <cfRule type="containsText" dxfId="212" priority="95" operator="containsText" text="Nvt">
      <formula>NOT(ISERROR(SEARCH("Nvt",A173)))</formula>
    </cfRule>
    <cfRule type="colorScale" priority="96">
      <colorScale>
        <cfvo type="min"/>
        <cfvo type="max"/>
        <color rgb="FF92D050"/>
        <color rgb="FFFFEF9C"/>
      </colorScale>
    </cfRule>
  </conditionalFormatting>
  <conditionalFormatting sqref="A219">
    <cfRule type="containsText" dxfId="211" priority="89" operator="containsText" text="Nvt">
      <formula>NOT(ISERROR(SEARCH("Nvt",A219)))</formula>
    </cfRule>
    <cfRule type="containsText" dxfId="210" priority="90" operator="containsText" text="Nvt">
      <formula>NOT(ISERROR(SEARCH("Nvt",A219)))</formula>
    </cfRule>
    <cfRule type="containsText" dxfId="209" priority="91" operator="containsText" text="Nvt">
      <formula>NOT(ISERROR(SEARCH("Nvt",A219)))</formula>
    </cfRule>
    <cfRule type="colorScale" priority="92">
      <colorScale>
        <cfvo type="min"/>
        <cfvo type="max"/>
        <color rgb="FF92D050"/>
        <color rgb="FFFFEF9C"/>
      </colorScale>
    </cfRule>
  </conditionalFormatting>
  <conditionalFormatting sqref="A230">
    <cfRule type="containsText" dxfId="208" priority="85" operator="containsText" text="Nvt">
      <formula>NOT(ISERROR(SEARCH("Nvt",A230)))</formula>
    </cfRule>
    <cfRule type="containsText" dxfId="207" priority="86" operator="containsText" text="Nvt">
      <formula>NOT(ISERROR(SEARCH("Nvt",A230)))</formula>
    </cfRule>
    <cfRule type="containsText" dxfId="206" priority="87" operator="containsText" text="Nvt">
      <formula>NOT(ISERROR(SEARCH("Nvt",A230)))</formula>
    </cfRule>
    <cfRule type="colorScale" priority="88">
      <colorScale>
        <cfvo type="min"/>
        <cfvo type="max"/>
        <color rgb="FF92D050"/>
        <color rgb="FFFFEF9C"/>
      </colorScale>
    </cfRule>
  </conditionalFormatting>
  <conditionalFormatting sqref="A237">
    <cfRule type="containsText" dxfId="205" priority="81" operator="containsText" text="Nvt">
      <formula>NOT(ISERROR(SEARCH("Nvt",A237)))</formula>
    </cfRule>
    <cfRule type="containsText" dxfId="204" priority="82" operator="containsText" text="Nvt">
      <formula>NOT(ISERROR(SEARCH("Nvt",A237)))</formula>
    </cfRule>
    <cfRule type="containsText" dxfId="203" priority="83" operator="containsText" text="Nvt">
      <formula>NOT(ISERROR(SEARCH("Nvt",A237)))</formula>
    </cfRule>
    <cfRule type="colorScale" priority="84">
      <colorScale>
        <cfvo type="min"/>
        <cfvo type="max"/>
        <color rgb="FF92D050"/>
        <color rgb="FFFFEF9C"/>
      </colorScale>
    </cfRule>
  </conditionalFormatting>
  <conditionalFormatting sqref="A244">
    <cfRule type="containsText" dxfId="202" priority="77" operator="containsText" text="Nvt">
      <formula>NOT(ISERROR(SEARCH("Nvt",A244)))</formula>
    </cfRule>
    <cfRule type="containsText" dxfId="201" priority="78" operator="containsText" text="Nvt">
      <formula>NOT(ISERROR(SEARCH("Nvt",A244)))</formula>
    </cfRule>
    <cfRule type="containsText" dxfId="200" priority="79" operator="containsText" text="Nvt">
      <formula>NOT(ISERROR(SEARCH("Nvt",A244)))</formula>
    </cfRule>
    <cfRule type="colorScale" priority="80">
      <colorScale>
        <cfvo type="min"/>
        <cfvo type="max"/>
        <color rgb="FF92D050"/>
        <color rgb="FFFFEF9C"/>
      </colorScale>
    </cfRule>
  </conditionalFormatting>
  <conditionalFormatting sqref="A251">
    <cfRule type="containsText" dxfId="199" priority="73" operator="containsText" text="Nvt">
      <formula>NOT(ISERROR(SEARCH("Nvt",A251)))</formula>
    </cfRule>
    <cfRule type="containsText" dxfId="198" priority="74" operator="containsText" text="Nvt">
      <formula>NOT(ISERROR(SEARCH("Nvt",A251)))</formula>
    </cfRule>
    <cfRule type="containsText" dxfId="197" priority="75" operator="containsText" text="Nvt">
      <formula>NOT(ISERROR(SEARCH("Nvt",A251)))</formula>
    </cfRule>
    <cfRule type="colorScale" priority="76">
      <colorScale>
        <cfvo type="min"/>
        <cfvo type="max"/>
        <color rgb="FF92D050"/>
        <color rgb="FFFFEF9C"/>
      </colorScale>
    </cfRule>
  </conditionalFormatting>
  <conditionalFormatting sqref="A258">
    <cfRule type="containsText" dxfId="196" priority="69" operator="containsText" text="Nvt">
      <formula>NOT(ISERROR(SEARCH("Nvt",A258)))</formula>
    </cfRule>
    <cfRule type="containsText" dxfId="195" priority="70" operator="containsText" text="Nvt">
      <formula>NOT(ISERROR(SEARCH("Nvt",A258)))</formula>
    </cfRule>
    <cfRule type="containsText" dxfId="194" priority="71" operator="containsText" text="Nvt">
      <formula>NOT(ISERROR(SEARCH("Nvt",A258)))</formula>
    </cfRule>
    <cfRule type="colorScale" priority="72">
      <colorScale>
        <cfvo type="min"/>
        <cfvo type="max"/>
        <color rgb="FF92D050"/>
        <color rgb="FFFFEF9C"/>
      </colorScale>
    </cfRule>
  </conditionalFormatting>
  <conditionalFormatting sqref="A265">
    <cfRule type="containsText" dxfId="193" priority="65" operator="containsText" text="Nvt">
      <formula>NOT(ISERROR(SEARCH("Nvt",A265)))</formula>
    </cfRule>
    <cfRule type="containsText" dxfId="192" priority="66" operator="containsText" text="Nvt">
      <formula>NOT(ISERROR(SEARCH("Nvt",A265)))</formula>
    </cfRule>
    <cfRule type="containsText" dxfId="191" priority="67" operator="containsText" text="Nvt">
      <formula>NOT(ISERROR(SEARCH("Nvt",A265)))</formula>
    </cfRule>
    <cfRule type="colorScale" priority="68">
      <colorScale>
        <cfvo type="min"/>
        <cfvo type="max"/>
        <color rgb="FF92D050"/>
        <color rgb="FFFFEF9C"/>
      </colorScale>
    </cfRule>
  </conditionalFormatting>
  <conditionalFormatting sqref="A274">
    <cfRule type="containsText" dxfId="190" priority="61" operator="containsText" text="Nvt">
      <formula>NOT(ISERROR(SEARCH("Nvt",A274)))</formula>
    </cfRule>
    <cfRule type="containsText" dxfId="189" priority="62" operator="containsText" text="Nvt">
      <formula>NOT(ISERROR(SEARCH("Nvt",A274)))</formula>
    </cfRule>
    <cfRule type="containsText" dxfId="188" priority="63" operator="containsText" text="Nvt">
      <formula>NOT(ISERROR(SEARCH("Nvt",A274)))</formula>
    </cfRule>
    <cfRule type="colorScale" priority="64">
      <colorScale>
        <cfvo type="min"/>
        <cfvo type="max"/>
        <color rgb="FF92D050"/>
        <color rgb="FFFFEF9C"/>
      </colorScale>
    </cfRule>
  </conditionalFormatting>
  <conditionalFormatting sqref="A281">
    <cfRule type="containsText" dxfId="187" priority="57" operator="containsText" text="Nvt">
      <formula>NOT(ISERROR(SEARCH("Nvt",A281)))</formula>
    </cfRule>
    <cfRule type="containsText" dxfId="186" priority="58" operator="containsText" text="Nvt">
      <formula>NOT(ISERROR(SEARCH("Nvt",A281)))</formula>
    </cfRule>
    <cfRule type="containsText" dxfId="185" priority="59" operator="containsText" text="Nvt">
      <formula>NOT(ISERROR(SEARCH("Nvt",A281)))</formula>
    </cfRule>
    <cfRule type="colorScale" priority="60">
      <colorScale>
        <cfvo type="min"/>
        <cfvo type="max"/>
        <color rgb="FF92D050"/>
        <color rgb="FFFFEF9C"/>
      </colorScale>
    </cfRule>
  </conditionalFormatting>
  <conditionalFormatting sqref="A289">
    <cfRule type="containsText" dxfId="184" priority="53" operator="containsText" text="Nvt">
      <formula>NOT(ISERROR(SEARCH("Nvt",A289)))</formula>
    </cfRule>
    <cfRule type="containsText" dxfId="183" priority="54" operator="containsText" text="Nvt">
      <formula>NOT(ISERROR(SEARCH("Nvt",A289)))</formula>
    </cfRule>
    <cfRule type="containsText" dxfId="182" priority="55" operator="containsText" text="Nvt">
      <formula>NOT(ISERROR(SEARCH("Nvt",A289)))</formula>
    </cfRule>
    <cfRule type="colorScale" priority="56">
      <colorScale>
        <cfvo type="min"/>
        <cfvo type="max"/>
        <color rgb="FF92D050"/>
        <color rgb="FFFFEF9C"/>
      </colorScale>
    </cfRule>
  </conditionalFormatting>
  <conditionalFormatting sqref="A296">
    <cfRule type="containsText" dxfId="181" priority="49" operator="containsText" text="Nvt">
      <formula>NOT(ISERROR(SEARCH("Nvt",A296)))</formula>
    </cfRule>
    <cfRule type="containsText" dxfId="180" priority="50" operator="containsText" text="Nvt">
      <formula>NOT(ISERROR(SEARCH("Nvt",A296)))</formula>
    </cfRule>
    <cfRule type="containsText" dxfId="179" priority="51" operator="containsText" text="Nvt">
      <formula>NOT(ISERROR(SEARCH("Nvt",A296)))</formula>
    </cfRule>
    <cfRule type="colorScale" priority="52">
      <colorScale>
        <cfvo type="min"/>
        <cfvo type="max"/>
        <color rgb="FF92D050"/>
        <color rgb="FFFFEF9C"/>
      </colorScale>
    </cfRule>
  </conditionalFormatting>
  <conditionalFormatting sqref="A319">
    <cfRule type="containsText" dxfId="178" priority="45" operator="containsText" text="Nvt">
      <formula>NOT(ISERROR(SEARCH("Nvt",A319)))</formula>
    </cfRule>
    <cfRule type="containsText" dxfId="177" priority="46" operator="containsText" text="Nvt">
      <formula>NOT(ISERROR(SEARCH("Nvt",A319)))</formula>
    </cfRule>
    <cfRule type="containsText" dxfId="176" priority="47" operator="containsText" text="Nvt">
      <formula>NOT(ISERROR(SEARCH("Nvt",A319)))</formula>
    </cfRule>
    <cfRule type="colorScale" priority="48">
      <colorScale>
        <cfvo type="min"/>
        <cfvo type="max"/>
        <color rgb="FF92D050"/>
        <color rgb="FFFFEF9C"/>
      </colorScale>
    </cfRule>
  </conditionalFormatting>
  <conditionalFormatting sqref="A327">
    <cfRule type="containsText" dxfId="175" priority="41" operator="containsText" text="Nvt">
      <formula>NOT(ISERROR(SEARCH("Nvt",A327)))</formula>
    </cfRule>
    <cfRule type="containsText" dxfId="174" priority="42" operator="containsText" text="Nvt">
      <formula>NOT(ISERROR(SEARCH("Nvt",A327)))</formula>
    </cfRule>
    <cfRule type="containsText" dxfId="173" priority="43" operator="containsText" text="Nvt">
      <formula>NOT(ISERROR(SEARCH("Nvt",A327)))</formula>
    </cfRule>
    <cfRule type="colorScale" priority="44">
      <colorScale>
        <cfvo type="min"/>
        <cfvo type="max"/>
        <color rgb="FF92D050"/>
        <color rgb="FFFFEF9C"/>
      </colorScale>
    </cfRule>
  </conditionalFormatting>
  <conditionalFormatting sqref="A334">
    <cfRule type="containsText" dxfId="172" priority="37" operator="containsText" text="Nvt">
      <formula>NOT(ISERROR(SEARCH("Nvt",A334)))</formula>
    </cfRule>
    <cfRule type="containsText" dxfId="171" priority="38" operator="containsText" text="Nvt">
      <formula>NOT(ISERROR(SEARCH("Nvt",A334)))</formula>
    </cfRule>
    <cfRule type="containsText" dxfId="170" priority="39" operator="containsText" text="Nvt">
      <formula>NOT(ISERROR(SEARCH("Nvt",A334)))</formula>
    </cfRule>
    <cfRule type="colorScale" priority="40">
      <colorScale>
        <cfvo type="min"/>
        <cfvo type="max"/>
        <color rgb="FF92D050"/>
        <color rgb="FFFFEF9C"/>
      </colorScale>
    </cfRule>
  </conditionalFormatting>
  <conditionalFormatting sqref="A341">
    <cfRule type="containsText" dxfId="169" priority="33" operator="containsText" text="Nvt">
      <formula>NOT(ISERROR(SEARCH("Nvt",A341)))</formula>
    </cfRule>
    <cfRule type="containsText" dxfId="168" priority="34" operator="containsText" text="Nvt">
      <formula>NOT(ISERROR(SEARCH("Nvt",A341)))</formula>
    </cfRule>
    <cfRule type="containsText" dxfId="167" priority="35" operator="containsText" text="Nvt">
      <formula>NOT(ISERROR(SEARCH("Nvt",A341)))</formula>
    </cfRule>
    <cfRule type="colorScale" priority="36">
      <colorScale>
        <cfvo type="min"/>
        <cfvo type="max"/>
        <color rgb="FF92D050"/>
        <color rgb="FFFFEF9C"/>
      </colorScale>
    </cfRule>
  </conditionalFormatting>
  <conditionalFormatting sqref="A350">
    <cfRule type="containsText" dxfId="166" priority="29" operator="containsText" text="Nvt">
      <formula>NOT(ISERROR(SEARCH("Nvt",A350)))</formula>
    </cfRule>
    <cfRule type="containsText" dxfId="165" priority="30" operator="containsText" text="Nvt">
      <formula>NOT(ISERROR(SEARCH("Nvt",A350)))</formula>
    </cfRule>
    <cfRule type="containsText" dxfId="164" priority="31" operator="containsText" text="Nvt">
      <formula>NOT(ISERROR(SEARCH("Nvt",A350)))</formula>
    </cfRule>
    <cfRule type="colorScale" priority="32">
      <colorScale>
        <cfvo type="min"/>
        <cfvo type="max"/>
        <color rgb="FF92D050"/>
        <color rgb="FFFFEF9C"/>
      </colorScale>
    </cfRule>
  </conditionalFormatting>
  <conditionalFormatting sqref="A357">
    <cfRule type="containsText" dxfId="163" priority="25" operator="containsText" text="Nvt">
      <formula>NOT(ISERROR(SEARCH("Nvt",A357)))</formula>
    </cfRule>
    <cfRule type="containsText" dxfId="162" priority="26" operator="containsText" text="Nvt">
      <formula>NOT(ISERROR(SEARCH("Nvt",A357)))</formula>
    </cfRule>
    <cfRule type="containsText" dxfId="161" priority="27" operator="containsText" text="Nvt">
      <formula>NOT(ISERROR(SEARCH("Nvt",A357)))</formula>
    </cfRule>
    <cfRule type="colorScale" priority="28">
      <colorScale>
        <cfvo type="min"/>
        <cfvo type="max"/>
        <color rgb="FF92D050"/>
        <color rgb="FFFFEF9C"/>
      </colorScale>
    </cfRule>
  </conditionalFormatting>
  <conditionalFormatting sqref="A364">
    <cfRule type="containsText" dxfId="160" priority="21" operator="containsText" text="Nvt">
      <formula>NOT(ISERROR(SEARCH("Nvt",A364)))</formula>
    </cfRule>
    <cfRule type="containsText" dxfId="159" priority="22" operator="containsText" text="Nvt">
      <formula>NOT(ISERROR(SEARCH("Nvt",A364)))</formula>
    </cfRule>
    <cfRule type="containsText" dxfId="158" priority="23" operator="containsText" text="Nvt">
      <formula>NOT(ISERROR(SEARCH("Nvt",A364)))</formula>
    </cfRule>
    <cfRule type="colorScale" priority="24">
      <colorScale>
        <cfvo type="min"/>
        <cfvo type="max"/>
        <color rgb="FF92D050"/>
        <color rgb="FFFFEF9C"/>
      </colorScale>
    </cfRule>
  </conditionalFormatting>
  <conditionalFormatting sqref="E196:E197 E203">
    <cfRule type="containsText" dxfId="157" priority="16" operator="containsText" text="II. 400 - 600: Matig">
      <formula>NOT(ISERROR(SEARCH("II. 400 - 600: Matig",E196)))</formula>
    </cfRule>
    <cfRule type="containsText" dxfId="156" priority="17" operator="containsText" text="IV. &gt; 1000: Slecht">
      <formula>NOT(ISERROR(SEARCH("IV. &gt; 1000: Slecht",E196)))</formula>
    </cfRule>
    <cfRule type="containsText" dxfId="155" priority="18" operator="containsText" text="III. 600 - 1000: Onvoldoende">
      <formula>NOT(ISERROR(SEARCH("III. 600 - 1000: Onvoldoende",E196)))</formula>
    </cfRule>
    <cfRule type="containsText" dxfId="154" priority="19" operator="containsText" text="I. 250 - 400: Goed">
      <formula>NOT(ISERROR(SEARCH("I. 250 - 400: Goed",E196)))</formula>
    </cfRule>
    <cfRule type="containsText" dxfId="153" priority="20" operator="containsText" text="O. &lt; 250: Zeer goed">
      <formula>NOT(ISERROR(SEARCH("O. &lt; 250: Zeer goed",E196)))</formula>
    </cfRule>
  </conditionalFormatting>
  <conditionalFormatting sqref="A194">
    <cfRule type="colorScale" priority="10">
      <colorScale>
        <cfvo type="min"/>
        <cfvo type="max"/>
        <color theme="9" tint="0.39997558519241921"/>
        <color rgb="FFFFEF9C"/>
      </colorScale>
    </cfRule>
  </conditionalFormatting>
  <conditionalFormatting sqref="A193">
    <cfRule type="containsText" dxfId="152" priority="6" operator="containsText" text="Nvt">
      <formula>NOT(ISERROR(SEARCH("Nvt",A193)))</formula>
    </cfRule>
    <cfRule type="containsText" dxfId="151" priority="7" operator="containsText" text="Nvt">
      <formula>NOT(ISERROR(SEARCH("Nvt",A193)))</formula>
    </cfRule>
    <cfRule type="containsText" dxfId="150" priority="8" operator="containsText" text="Nvt">
      <formula>NOT(ISERROR(SEARCH("Nvt",A193)))</formula>
    </cfRule>
    <cfRule type="colorScale" priority="9">
      <colorScale>
        <cfvo type="min"/>
        <cfvo type="max"/>
        <color rgb="FF92D050"/>
        <color rgb="FFFFEF9C"/>
      </colorScale>
    </cfRule>
  </conditionalFormatting>
  <conditionalFormatting sqref="A200">
    <cfRule type="colorScale" priority="5">
      <colorScale>
        <cfvo type="min"/>
        <cfvo type="max"/>
        <color theme="9" tint="0.39997558519241921"/>
        <color rgb="FFFFEF9C"/>
      </colorScale>
    </cfRule>
  </conditionalFormatting>
  <conditionalFormatting sqref="A199">
    <cfRule type="containsText" dxfId="149" priority="1" operator="containsText" text="Nvt">
      <formula>NOT(ISERROR(SEARCH("Nvt",A199)))</formula>
    </cfRule>
    <cfRule type="containsText" dxfId="148" priority="2" operator="containsText" text="Nvt">
      <formula>NOT(ISERROR(SEARCH("Nvt",A199)))</formula>
    </cfRule>
    <cfRule type="containsText" dxfId="147" priority="3" operator="containsText" text="Nvt">
      <formula>NOT(ISERROR(SEARCH("Nvt",A199)))</formula>
    </cfRule>
    <cfRule type="colorScale" priority="4">
      <colorScale>
        <cfvo type="min"/>
        <cfvo type="max"/>
        <color rgb="FF92D050"/>
        <color rgb="FFFFEF9C"/>
      </colorScale>
    </cfRule>
  </conditionalFormatting>
  <dataValidations count="1">
    <dataValidation type="list" allowBlank="1" showInputMessage="1" showErrorMessage="1" sqref="G186" xr:uid="{00000000-0002-0000-0C00-000000000000}">
      <formula1>$B$186:$B$189</formula1>
    </dataValidation>
  </dataValidations>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containsText" priority="125" operator="containsText" id="{C2742293-FF19-4B2C-BEAB-8C8EF5E73745}">
            <xm:f>NOT(ISERROR(SEARCH($A$101,A101)))</xm:f>
            <xm:f>$A$101</xm:f>
            <x14:dxf>
              <font>
                <color theme="0"/>
              </font>
              <fill>
                <patternFill>
                  <bgColor theme="0" tint="-0.34998626667073579"/>
                </patternFill>
              </fill>
            </x14:dxf>
          </x14:cfRule>
          <xm:sqref>A101</xm:sqref>
        </x14:conditionalFormatting>
        <x14:conditionalFormatting xmlns:xm="http://schemas.microsoft.com/office/excel/2006/main">
          <x14:cfRule type="containsText" priority="177" operator="containsText" id="{283CD208-0772-4D7B-A28C-DC766C05C5AE}">
            <xm:f>NOT(ISERROR(SEARCH($A$102,A102)))</xm:f>
            <xm:f>$A$102</xm:f>
            <x14:dxf>
              <fill>
                <patternFill>
                  <bgColor rgb="FF92D050"/>
                </patternFill>
              </fill>
            </x14:dxf>
          </x14:cfRule>
          <xm:sqref>A102</xm:sqref>
        </x14:conditionalFormatting>
        <x14:conditionalFormatting xmlns:xm="http://schemas.microsoft.com/office/excel/2006/main">
          <x14:cfRule type="containsText" priority="178" operator="containsText" id="{A4F700A5-46AA-4BAD-80E8-E2631CDBE04C}">
            <xm:f>NOT(ISERROR(SEARCH($A$101,A101)))</xm:f>
            <xm:f>$A$101</xm:f>
            <x14:dxf>
              <font>
                <color theme="0"/>
              </font>
              <fill>
                <patternFill>
                  <bgColor theme="0" tint="-0.34998626667073579"/>
                </patternFill>
              </fill>
            </x14:dxf>
          </x14:cfRule>
          <xm:sqref>A101</xm:sqref>
        </x14:conditionalFormatting>
        <x14:conditionalFormatting xmlns:xm="http://schemas.microsoft.com/office/excel/2006/main">
          <x14:cfRule type="containsText" priority="176" operator="containsText" id="{F655EC72-6E45-4F34-9022-D84FA1D9A561}">
            <xm:f>NOT(ISERROR(SEARCH($A$103,A103)))</xm:f>
            <xm:f>$A$103</xm:f>
            <x14:dxf>
              <fill>
                <patternFill>
                  <bgColor rgb="FFFF0000"/>
                </patternFill>
              </fill>
            </x14:dxf>
          </x14:cfRule>
          <xm:sqref>A103</xm:sqref>
        </x14:conditionalFormatting>
        <x14:conditionalFormatting xmlns:xm="http://schemas.microsoft.com/office/excel/2006/main">
          <x14:cfRule type="containsText" priority="124" operator="containsText" id="{069FDBCD-50CE-42BA-A433-C452EDA9CA04}">
            <xm:f>NOT(ISERROR(SEARCH($A$102,A94)))</xm:f>
            <xm:f>$A$102</xm:f>
            <x14:dxf>
              <fill>
                <patternFill>
                  <bgColor rgb="FF92D050"/>
                </patternFill>
              </fill>
            </x14:dxf>
          </x14:cfRule>
          <xm:sqref>A94</xm:sqref>
        </x14:conditionalFormatting>
        <x14:conditionalFormatting xmlns:xm="http://schemas.microsoft.com/office/excel/2006/main">
          <x14:cfRule type="containsText" priority="123" operator="containsText" id="{27CC4442-9BEF-4E59-9A41-BAC68799F411}">
            <xm:f>NOT(ISERROR(SEARCH($A$103,A95)))</xm:f>
            <xm:f>$A$103</xm:f>
            <x14:dxf>
              <fill>
                <patternFill>
                  <bgColor rgb="FFFF0000"/>
                </patternFill>
              </fill>
            </x14:dxf>
          </x14:cfRule>
          <xm:sqref>A95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1"/>
  <sheetViews>
    <sheetView view="pageBreakPreview" topLeftCell="A14" zoomScaleNormal="100" zoomScaleSheetLayoutView="100" workbookViewId="0">
      <selection activeCell="F26" sqref="F26"/>
    </sheetView>
  </sheetViews>
  <sheetFormatPr defaultRowHeight="14.5" x14ac:dyDescent="0.35"/>
  <cols>
    <col min="1" max="1" width="3.54296875" style="2" customWidth="1"/>
    <col min="2" max="2" width="75.1796875" customWidth="1"/>
    <col min="9" max="11" width="9.1796875" hidden="1" customWidth="1"/>
  </cols>
  <sheetData>
    <row r="1" spans="1:11" x14ac:dyDescent="0.35">
      <c r="A1" s="78" t="s">
        <v>219</v>
      </c>
    </row>
    <row r="3" spans="1:11" x14ac:dyDescent="0.35">
      <c r="A3" s="184" t="s">
        <v>197</v>
      </c>
      <c r="B3" s="185"/>
      <c r="C3" s="185"/>
    </row>
    <row r="5" spans="1:11" x14ac:dyDescent="0.35">
      <c r="A5" s="206" t="s">
        <v>198</v>
      </c>
      <c r="B5" s="186"/>
      <c r="C5" s="187"/>
    </row>
    <row r="6" spans="1:11" ht="58" x14ac:dyDescent="0.35">
      <c r="A6" s="352">
        <v>1</v>
      </c>
      <c r="B6" s="353" t="s">
        <v>559</v>
      </c>
      <c r="C6" s="350" t="s">
        <v>221</v>
      </c>
      <c r="I6" s="319" t="s">
        <v>358</v>
      </c>
      <c r="K6" s="319" t="s">
        <v>358</v>
      </c>
    </row>
    <row r="7" spans="1:11" x14ac:dyDescent="0.35">
      <c r="A7" s="348">
        <v>2</v>
      </c>
      <c r="B7" s="349" t="s">
        <v>195</v>
      </c>
      <c r="C7" s="350" t="s">
        <v>221</v>
      </c>
      <c r="I7" s="311" t="s">
        <v>220</v>
      </c>
      <c r="K7" s="310" t="s">
        <v>220</v>
      </c>
    </row>
    <row r="8" spans="1:11" x14ac:dyDescent="0.35">
      <c r="A8" s="345">
        <v>3</v>
      </c>
      <c r="B8" s="346" t="s">
        <v>196</v>
      </c>
      <c r="C8" s="350" t="s">
        <v>221</v>
      </c>
      <c r="I8" s="310" t="s">
        <v>221</v>
      </c>
      <c r="K8" s="311" t="s">
        <v>221</v>
      </c>
    </row>
    <row r="10" spans="1:11" x14ac:dyDescent="0.35">
      <c r="A10" s="206" t="s">
        <v>199</v>
      </c>
      <c r="B10" s="186"/>
      <c r="C10" s="187"/>
    </row>
    <row r="11" spans="1:11" x14ac:dyDescent="0.35">
      <c r="A11" s="345">
        <v>4</v>
      </c>
      <c r="B11" s="346" t="s">
        <v>200</v>
      </c>
      <c r="C11" s="350" t="s">
        <v>221</v>
      </c>
    </row>
    <row r="12" spans="1:11" x14ac:dyDescent="0.35">
      <c r="A12" s="348">
        <v>5</v>
      </c>
      <c r="B12" s="349" t="s">
        <v>201</v>
      </c>
      <c r="C12" s="350" t="s">
        <v>221</v>
      </c>
    </row>
    <row r="13" spans="1:11" x14ac:dyDescent="0.35">
      <c r="A13" s="345">
        <v>6</v>
      </c>
      <c r="B13" s="346" t="s">
        <v>202</v>
      </c>
      <c r="C13" s="347" t="s">
        <v>221</v>
      </c>
    </row>
    <row r="14" spans="1:11" x14ac:dyDescent="0.35">
      <c r="A14" s="348">
        <v>7</v>
      </c>
      <c r="B14" s="349" t="s">
        <v>203</v>
      </c>
      <c r="C14" s="347" t="s">
        <v>221</v>
      </c>
    </row>
    <row r="15" spans="1:11" x14ac:dyDescent="0.35">
      <c r="A15" s="345">
        <v>8</v>
      </c>
      <c r="B15" s="346" t="s">
        <v>204</v>
      </c>
      <c r="C15" s="347" t="s">
        <v>221</v>
      </c>
    </row>
    <row r="16" spans="1:11" x14ac:dyDescent="0.35">
      <c r="A16" s="348">
        <v>9</v>
      </c>
      <c r="B16" s="349" t="s">
        <v>205</v>
      </c>
      <c r="C16" s="350" t="s">
        <v>221</v>
      </c>
    </row>
    <row r="17" spans="1:3" x14ac:dyDescent="0.35">
      <c r="A17" s="345">
        <v>10</v>
      </c>
      <c r="B17" s="346" t="s">
        <v>206</v>
      </c>
      <c r="C17" s="350" t="s">
        <v>221</v>
      </c>
    </row>
    <row r="19" spans="1:3" x14ac:dyDescent="0.35">
      <c r="A19" s="206" t="s">
        <v>207</v>
      </c>
      <c r="B19" s="186"/>
      <c r="C19" s="187"/>
    </row>
    <row r="20" spans="1:3" ht="29" x14ac:dyDescent="0.35">
      <c r="A20" s="345">
        <v>11</v>
      </c>
      <c r="B20" s="351" t="s">
        <v>580</v>
      </c>
      <c r="C20" s="347" t="s">
        <v>221</v>
      </c>
    </row>
    <row r="21" spans="1:3" x14ac:dyDescent="0.35">
      <c r="A21" s="348">
        <v>12</v>
      </c>
      <c r="B21" s="349" t="s">
        <v>603</v>
      </c>
      <c r="C21" s="347" t="s">
        <v>221</v>
      </c>
    </row>
    <row r="22" spans="1:3" x14ac:dyDescent="0.35">
      <c r="A22" s="345">
        <v>13</v>
      </c>
      <c r="B22" s="346" t="s">
        <v>208</v>
      </c>
      <c r="C22" s="350" t="s">
        <v>221</v>
      </c>
    </row>
    <row r="23" spans="1:3" x14ac:dyDescent="0.35">
      <c r="A23" s="348">
        <v>14</v>
      </c>
      <c r="B23" s="349" t="s">
        <v>209</v>
      </c>
      <c r="C23" s="350" t="s">
        <v>221</v>
      </c>
    </row>
    <row r="24" spans="1:3" x14ac:dyDescent="0.35">
      <c r="A24" s="345">
        <v>15</v>
      </c>
      <c r="B24" s="346" t="s">
        <v>272</v>
      </c>
      <c r="C24" s="347" t="s">
        <v>221</v>
      </c>
    </row>
    <row r="25" spans="1:3" x14ac:dyDescent="0.35">
      <c r="A25" s="348">
        <v>16</v>
      </c>
      <c r="B25" s="349" t="s">
        <v>210</v>
      </c>
      <c r="C25" s="347" t="s">
        <v>221</v>
      </c>
    </row>
    <row r="27" spans="1:3" x14ac:dyDescent="0.35">
      <c r="A27" s="206" t="s">
        <v>572</v>
      </c>
      <c r="B27" s="186"/>
      <c r="C27" s="187"/>
    </row>
    <row r="28" spans="1:3" x14ac:dyDescent="0.35">
      <c r="A28" s="347">
        <v>17</v>
      </c>
      <c r="B28" s="95" t="s">
        <v>211</v>
      </c>
      <c r="C28" s="347" t="s">
        <v>221</v>
      </c>
    </row>
    <row r="29" spans="1:3" x14ac:dyDescent="0.35">
      <c r="A29" s="348">
        <v>18</v>
      </c>
      <c r="B29" s="349" t="s">
        <v>212</v>
      </c>
      <c r="C29" s="347" t="s">
        <v>221</v>
      </c>
    </row>
    <row r="30" spans="1:3" x14ac:dyDescent="0.35">
      <c r="A30" s="347">
        <v>19</v>
      </c>
      <c r="B30" s="95" t="s">
        <v>213</v>
      </c>
      <c r="C30" s="350" t="s">
        <v>221</v>
      </c>
    </row>
    <row r="31" spans="1:3" x14ac:dyDescent="0.35">
      <c r="A31" s="348">
        <v>20</v>
      </c>
      <c r="B31" s="349" t="s">
        <v>214</v>
      </c>
      <c r="C31" s="347" t="s">
        <v>221</v>
      </c>
    </row>
    <row r="32" spans="1:3" x14ac:dyDescent="0.35">
      <c r="A32" s="347">
        <v>21</v>
      </c>
      <c r="B32" s="95" t="s">
        <v>676</v>
      </c>
      <c r="C32" s="350" t="s">
        <v>221</v>
      </c>
    </row>
    <row r="33" spans="1:4" x14ac:dyDescent="0.35">
      <c r="A33" s="348">
        <v>22</v>
      </c>
      <c r="B33" s="349" t="s">
        <v>579</v>
      </c>
      <c r="C33" s="347" t="s">
        <v>221</v>
      </c>
    </row>
    <row r="34" spans="1:4" x14ac:dyDescent="0.35">
      <c r="A34" s="345">
        <v>23</v>
      </c>
      <c r="B34" s="346" t="s">
        <v>619</v>
      </c>
      <c r="C34" s="347" t="s">
        <v>221</v>
      </c>
    </row>
    <row r="35" spans="1:4" x14ac:dyDescent="0.35">
      <c r="A35" s="79"/>
      <c r="B35" s="77"/>
      <c r="C35" s="80"/>
      <c r="D35" s="77"/>
    </row>
    <row r="36" spans="1:4" x14ac:dyDescent="0.35">
      <c r="A36" s="206" t="s">
        <v>573</v>
      </c>
      <c r="B36" s="186"/>
      <c r="C36" s="187"/>
    </row>
    <row r="37" spans="1:4" x14ac:dyDescent="0.35">
      <c r="A37" s="348">
        <v>24</v>
      </c>
      <c r="B37" s="349" t="s">
        <v>215</v>
      </c>
      <c r="C37" s="350" t="s">
        <v>221</v>
      </c>
    </row>
    <row r="38" spans="1:4" x14ac:dyDescent="0.35">
      <c r="A38" s="347">
        <v>25</v>
      </c>
      <c r="B38" s="95" t="s">
        <v>223</v>
      </c>
      <c r="C38" s="350" t="s">
        <v>630</v>
      </c>
    </row>
    <row r="39" spans="1:4" x14ac:dyDescent="0.35">
      <c r="A39" s="348">
        <v>26</v>
      </c>
      <c r="B39" s="349" t="s">
        <v>216</v>
      </c>
      <c r="C39" s="350" t="s">
        <v>221</v>
      </c>
    </row>
    <row r="40" spans="1:4" x14ac:dyDescent="0.35">
      <c r="A40" s="347">
        <v>27</v>
      </c>
      <c r="B40" s="95" t="s">
        <v>217</v>
      </c>
      <c r="C40" s="350" t="s">
        <v>221</v>
      </c>
    </row>
    <row r="41" spans="1:4" x14ac:dyDescent="0.35">
      <c r="A41" s="348">
        <v>28</v>
      </c>
      <c r="B41" s="349" t="s">
        <v>218</v>
      </c>
      <c r="C41" s="350" t="s">
        <v>630</v>
      </c>
    </row>
    <row r="42" spans="1:4" x14ac:dyDescent="0.35">
      <c r="A42" s="180"/>
      <c r="B42" s="80"/>
      <c r="C42" s="101"/>
      <c r="D42" s="84"/>
    </row>
    <row r="43" spans="1:4" x14ac:dyDescent="0.35">
      <c r="A43" s="414" t="s">
        <v>574</v>
      </c>
      <c r="B43" s="415"/>
      <c r="C43" s="188"/>
      <c r="D43" s="84"/>
    </row>
    <row r="44" spans="1:4" x14ac:dyDescent="0.35">
      <c r="A44" s="345">
        <v>29</v>
      </c>
      <c r="B44" s="346" t="s">
        <v>575</v>
      </c>
      <c r="C44" s="347" t="s">
        <v>629</v>
      </c>
      <c r="D44" s="84"/>
    </row>
    <row r="45" spans="1:4" x14ac:dyDescent="0.35">
      <c r="A45" s="348">
        <v>30</v>
      </c>
      <c r="B45" s="349" t="s">
        <v>576</v>
      </c>
      <c r="C45" s="347" t="s">
        <v>629</v>
      </c>
      <c r="D45" s="84"/>
    </row>
    <row r="46" spans="1:4" x14ac:dyDescent="0.35">
      <c r="A46" s="345">
        <v>31</v>
      </c>
      <c r="B46" s="346" t="s">
        <v>577</v>
      </c>
      <c r="C46" s="347" t="s">
        <v>221</v>
      </c>
      <c r="D46" s="84"/>
    </row>
    <row r="47" spans="1:4" x14ac:dyDescent="0.35">
      <c r="A47" s="348">
        <v>32</v>
      </c>
      <c r="B47" s="349" t="s">
        <v>578</v>
      </c>
      <c r="C47" s="347" t="s">
        <v>221</v>
      </c>
      <c r="D47" s="84"/>
    </row>
    <row r="48" spans="1:4" x14ac:dyDescent="0.35">
      <c r="D48" s="84"/>
    </row>
    <row r="49" spans="1:1" x14ac:dyDescent="0.35">
      <c r="A49"/>
    </row>
    <row r="50" spans="1:1" x14ac:dyDescent="0.35">
      <c r="A50"/>
    </row>
    <row r="51" spans="1:1" x14ac:dyDescent="0.35">
      <c r="A51"/>
    </row>
  </sheetData>
  <mergeCells count="1">
    <mergeCell ref="A43:B43"/>
  </mergeCells>
  <conditionalFormatting sqref="C35:C36">
    <cfRule type="containsText" dxfId="140" priority="367" operator="containsText" text="Neen">
      <formula>NOT(ISERROR(SEARCH("Neen",C35)))</formula>
    </cfRule>
    <cfRule type="containsText" dxfId="139" priority="368" operator="containsText" text="Ja">
      <formula>NOT(ISERROR(SEARCH("Ja",C35)))</formula>
    </cfRule>
    <cfRule type="colorScale" priority="369">
      <colorScale>
        <cfvo type="min"/>
        <cfvo type="max"/>
        <color rgb="FF92D050"/>
        <color rgb="FFFFEF9C"/>
      </colorScale>
    </cfRule>
  </conditionalFormatting>
  <conditionalFormatting sqref="C6">
    <cfRule type="containsText" dxfId="138" priority="284" operator="containsText" text="Ja">
      <formula>NOT(ISERROR(SEARCH("Ja",C6)))</formula>
    </cfRule>
    <cfRule type="containsText" dxfId="137" priority="285" operator="containsText" text="Neen">
      <formula>NOT(ISERROR(SEARCH("Neen",C6)))</formula>
    </cfRule>
    <cfRule type="containsText" dxfId="136" priority="286" operator="containsText" text="Nvt">
      <formula>NOT(ISERROR(SEARCH("Nvt",C6)))</formula>
    </cfRule>
    <cfRule type="containsText" dxfId="135" priority="287" operator="containsText" text="Nvt">
      <formula>NOT(ISERROR(SEARCH("Nvt",C6)))</formula>
    </cfRule>
    <cfRule type="containsText" dxfId="134" priority="288" operator="containsText" text="Neen">
      <formula>NOT(ISERROR(SEARCH("Neen",C6)))</formula>
    </cfRule>
  </conditionalFormatting>
  <conditionalFormatting sqref="C42:C43">
    <cfRule type="containsText" dxfId="133" priority="200" operator="containsText" text="Ja">
      <formula>NOT(ISERROR(SEARCH("Ja",C42)))</formula>
    </cfRule>
    <cfRule type="containsText" dxfId="132" priority="201" operator="containsText" text="Neen">
      <formula>NOT(ISERROR(SEARCH("Neen",C42)))</formula>
    </cfRule>
    <cfRule type="containsText" dxfId="131" priority="202" operator="containsText" text="Nvt">
      <formula>NOT(ISERROR(SEARCH("Nvt",C42)))</formula>
    </cfRule>
    <cfRule type="containsText" dxfId="130" priority="203" operator="containsText" text="Nvt">
      <formula>NOT(ISERROR(SEARCH("Nvt",C42)))</formula>
    </cfRule>
    <cfRule type="containsText" dxfId="129" priority="204" operator="containsText" text="Neen">
      <formula>NOT(ISERROR(SEARCH("Neen",C42)))</formula>
    </cfRule>
  </conditionalFormatting>
  <conditionalFormatting sqref="C44">
    <cfRule type="cellIs" dxfId="128" priority="197" operator="equal">
      <formula>"Nvt"</formula>
    </cfRule>
    <cfRule type="cellIs" dxfId="127" priority="198" operator="equal">
      <formula>"Neen"</formula>
    </cfRule>
    <cfRule type="cellIs" dxfId="126" priority="199" operator="equal">
      <formula>"ja"</formula>
    </cfRule>
  </conditionalFormatting>
  <conditionalFormatting sqref="C45">
    <cfRule type="cellIs" dxfId="125" priority="194" operator="equal">
      <formula>"Nvt"</formula>
    </cfRule>
    <cfRule type="cellIs" dxfId="124" priority="195" operator="equal">
      <formula>"Neen"</formula>
    </cfRule>
    <cfRule type="cellIs" dxfId="123" priority="196" operator="equal">
      <formula>"ja"</formula>
    </cfRule>
  </conditionalFormatting>
  <conditionalFormatting sqref="C25">
    <cfRule type="cellIs" dxfId="122" priority="191" operator="equal">
      <formula>"Nvt"</formula>
    </cfRule>
    <cfRule type="cellIs" dxfId="121" priority="192" operator="equal">
      <formula>"Neen"</formula>
    </cfRule>
    <cfRule type="cellIs" dxfId="120" priority="193" operator="equal">
      <formula>"ja"</formula>
    </cfRule>
  </conditionalFormatting>
  <conditionalFormatting sqref="C41">
    <cfRule type="containsText" dxfId="119" priority="138" operator="containsText" text="Ja">
      <formula>NOT(ISERROR(SEARCH("Ja",C41)))</formula>
    </cfRule>
    <cfRule type="containsText" dxfId="118" priority="139" operator="containsText" text="Neen">
      <formula>NOT(ISERROR(SEARCH("Neen",C41)))</formula>
    </cfRule>
    <cfRule type="containsText" dxfId="117" priority="140" operator="containsText" text="Nvt">
      <formula>NOT(ISERROR(SEARCH("Nvt",C41)))</formula>
    </cfRule>
    <cfRule type="containsText" dxfId="116" priority="141" operator="containsText" text="Nvt">
      <formula>NOT(ISERROR(SEARCH("Nvt",C41)))</formula>
    </cfRule>
    <cfRule type="containsText" dxfId="115" priority="142" operator="containsText" text="Neen">
      <formula>NOT(ISERROR(SEARCH("Neen",C41)))</formula>
    </cfRule>
  </conditionalFormatting>
  <conditionalFormatting sqref="C38">
    <cfRule type="containsText" dxfId="114" priority="118" operator="containsText" text="Ja">
      <formula>NOT(ISERROR(SEARCH("Ja",C38)))</formula>
    </cfRule>
    <cfRule type="containsText" dxfId="113" priority="119" operator="containsText" text="Neen">
      <formula>NOT(ISERROR(SEARCH("Neen",C38)))</formula>
    </cfRule>
    <cfRule type="containsText" dxfId="112" priority="120" operator="containsText" text="Nvt">
      <formula>NOT(ISERROR(SEARCH("Nvt",C38)))</formula>
    </cfRule>
    <cfRule type="containsText" dxfId="111" priority="121" operator="containsText" text="Nvt">
      <formula>NOT(ISERROR(SEARCH("Nvt",C38)))</formula>
    </cfRule>
    <cfRule type="containsText" dxfId="110" priority="122" operator="containsText" text="Neen">
      <formula>NOT(ISERROR(SEARCH("Neen",C38)))</formula>
    </cfRule>
  </conditionalFormatting>
  <conditionalFormatting sqref="I7">
    <cfRule type="colorScale" priority="114">
      <colorScale>
        <cfvo type="min"/>
        <cfvo type="max"/>
        <color theme="9" tint="0.39997558519241921"/>
        <color rgb="FFFFEF9C"/>
      </colorScale>
    </cfRule>
  </conditionalFormatting>
  <conditionalFormatting sqref="I6">
    <cfRule type="containsText" dxfId="109" priority="110" operator="containsText" text="Nvt">
      <formula>NOT(ISERROR(SEARCH("Nvt",I6)))</formula>
    </cfRule>
    <cfRule type="containsText" dxfId="108" priority="111" operator="containsText" text="Nvt">
      <formula>NOT(ISERROR(SEARCH("Nvt",I6)))</formula>
    </cfRule>
    <cfRule type="containsText" dxfId="107" priority="112" operator="containsText" text="Nvt">
      <formula>NOT(ISERROR(SEARCH("Nvt",I6)))</formula>
    </cfRule>
    <cfRule type="colorScale" priority="113">
      <colorScale>
        <cfvo type="min"/>
        <cfvo type="max"/>
        <color rgb="FF92D050"/>
        <color rgb="FFFFEF9C"/>
      </colorScale>
    </cfRule>
  </conditionalFormatting>
  <conditionalFormatting sqref="K7">
    <cfRule type="colorScale" priority="109">
      <colorScale>
        <cfvo type="min"/>
        <cfvo type="max"/>
        <color theme="9" tint="0.39997558519241921"/>
        <color rgb="FFFFEF9C"/>
      </colorScale>
    </cfRule>
  </conditionalFormatting>
  <conditionalFormatting sqref="K6">
    <cfRule type="containsText" dxfId="106" priority="105" operator="containsText" text="Nvt">
      <formula>NOT(ISERROR(SEARCH("Nvt",K6)))</formula>
    </cfRule>
    <cfRule type="containsText" dxfId="105" priority="106" operator="containsText" text="Nvt">
      <formula>NOT(ISERROR(SEARCH("Nvt",K6)))</formula>
    </cfRule>
    <cfRule type="containsText" dxfId="104" priority="107" operator="containsText" text="Nvt">
      <formula>NOT(ISERROR(SEARCH("Nvt",K6)))</formula>
    </cfRule>
    <cfRule type="colorScale" priority="108">
      <colorScale>
        <cfvo type="min"/>
        <cfvo type="max"/>
        <color rgb="FF92D050"/>
        <color rgb="FFFFEF9C"/>
      </colorScale>
    </cfRule>
  </conditionalFormatting>
  <conditionalFormatting sqref="C33">
    <cfRule type="cellIs" dxfId="103" priority="102" operator="equal">
      <formula>"Nvt"</formula>
    </cfRule>
    <cfRule type="cellIs" dxfId="102" priority="103" operator="equal">
      <formula>"Neen"</formula>
    </cfRule>
    <cfRule type="cellIs" dxfId="101" priority="104" operator="equal">
      <formula>"ja"</formula>
    </cfRule>
  </conditionalFormatting>
  <conditionalFormatting sqref="C46">
    <cfRule type="cellIs" dxfId="100" priority="99" operator="equal">
      <formula>"Nvt"</formula>
    </cfRule>
    <cfRule type="cellIs" dxfId="99" priority="100" operator="equal">
      <formula>"Neen"</formula>
    </cfRule>
    <cfRule type="cellIs" dxfId="98" priority="101" operator="equal">
      <formula>"ja"</formula>
    </cfRule>
  </conditionalFormatting>
  <conditionalFormatting sqref="C47">
    <cfRule type="cellIs" dxfId="97" priority="96" operator="equal">
      <formula>"Nvt"</formula>
    </cfRule>
    <cfRule type="cellIs" dxfId="96" priority="97" operator="equal">
      <formula>"Neen"</formula>
    </cfRule>
    <cfRule type="cellIs" dxfId="95" priority="98" operator="equal">
      <formula>"ja"</formula>
    </cfRule>
  </conditionalFormatting>
  <conditionalFormatting sqref="C15">
    <cfRule type="cellIs" dxfId="94" priority="93" operator="equal">
      <formula>"Nvt"</formula>
    </cfRule>
    <cfRule type="cellIs" dxfId="93" priority="94" operator="equal">
      <formula>"Neen"</formula>
    </cfRule>
    <cfRule type="cellIs" dxfId="92" priority="95" operator="equal">
      <formula>"ja"</formula>
    </cfRule>
  </conditionalFormatting>
  <conditionalFormatting sqref="C14">
    <cfRule type="cellIs" dxfId="91" priority="90" operator="equal">
      <formula>"Nvt"</formula>
    </cfRule>
    <cfRule type="cellIs" dxfId="90" priority="91" operator="equal">
      <formula>"Neen"</formula>
    </cfRule>
    <cfRule type="cellIs" dxfId="89" priority="92" operator="equal">
      <formula>"ja"</formula>
    </cfRule>
  </conditionalFormatting>
  <conditionalFormatting sqref="C13">
    <cfRule type="cellIs" dxfId="88" priority="87" operator="equal">
      <formula>"Nvt"</formula>
    </cfRule>
    <cfRule type="cellIs" dxfId="87" priority="88" operator="equal">
      <formula>"Neen"</formula>
    </cfRule>
    <cfRule type="cellIs" dxfId="86" priority="89" operator="equal">
      <formula>"ja"</formula>
    </cfRule>
  </conditionalFormatting>
  <conditionalFormatting sqref="C7">
    <cfRule type="containsText" dxfId="85" priority="82" operator="containsText" text="Ja">
      <formula>NOT(ISERROR(SEARCH("Ja",C7)))</formula>
    </cfRule>
    <cfRule type="containsText" dxfId="84" priority="83" operator="containsText" text="Neen">
      <formula>NOT(ISERROR(SEARCH("Neen",C7)))</formula>
    </cfRule>
    <cfRule type="containsText" dxfId="83" priority="84" operator="containsText" text="Nvt">
      <formula>NOT(ISERROR(SEARCH("Nvt",C7)))</formula>
    </cfRule>
    <cfRule type="containsText" dxfId="82" priority="85" operator="containsText" text="Nvt">
      <formula>NOT(ISERROR(SEARCH("Nvt",C7)))</formula>
    </cfRule>
    <cfRule type="containsText" dxfId="81" priority="86" operator="containsText" text="Neen">
      <formula>NOT(ISERROR(SEARCH("Neen",C7)))</formula>
    </cfRule>
  </conditionalFormatting>
  <conditionalFormatting sqref="C8">
    <cfRule type="containsText" dxfId="80" priority="77" operator="containsText" text="Ja">
      <formula>NOT(ISERROR(SEARCH("Ja",C8)))</formula>
    </cfRule>
    <cfRule type="containsText" dxfId="79" priority="78" operator="containsText" text="Neen">
      <formula>NOT(ISERROR(SEARCH("Neen",C8)))</formula>
    </cfRule>
    <cfRule type="containsText" dxfId="78" priority="79" operator="containsText" text="Nvt">
      <formula>NOT(ISERROR(SEARCH("Nvt",C8)))</formula>
    </cfRule>
    <cfRule type="containsText" dxfId="77" priority="80" operator="containsText" text="Nvt">
      <formula>NOT(ISERROR(SEARCH("Nvt",C8)))</formula>
    </cfRule>
    <cfRule type="containsText" dxfId="76" priority="81" operator="containsText" text="Neen">
      <formula>NOT(ISERROR(SEARCH("Neen",C8)))</formula>
    </cfRule>
  </conditionalFormatting>
  <conditionalFormatting sqref="C11">
    <cfRule type="containsText" dxfId="75" priority="72" operator="containsText" text="Ja">
      <formula>NOT(ISERROR(SEARCH("Ja",C11)))</formula>
    </cfRule>
    <cfRule type="containsText" dxfId="74" priority="73" operator="containsText" text="Neen">
      <formula>NOT(ISERROR(SEARCH("Neen",C11)))</formula>
    </cfRule>
    <cfRule type="containsText" dxfId="73" priority="74" operator="containsText" text="Nvt">
      <formula>NOT(ISERROR(SEARCH("Nvt",C11)))</formula>
    </cfRule>
    <cfRule type="containsText" dxfId="72" priority="75" operator="containsText" text="Nvt">
      <formula>NOT(ISERROR(SEARCH("Nvt",C11)))</formula>
    </cfRule>
    <cfRule type="containsText" dxfId="71" priority="76" operator="containsText" text="Neen">
      <formula>NOT(ISERROR(SEARCH("Neen",C11)))</formula>
    </cfRule>
  </conditionalFormatting>
  <conditionalFormatting sqref="C12">
    <cfRule type="containsText" dxfId="70" priority="67" operator="containsText" text="Ja">
      <formula>NOT(ISERROR(SEARCH("Ja",C12)))</formula>
    </cfRule>
    <cfRule type="containsText" dxfId="69" priority="68" operator="containsText" text="Neen">
      <formula>NOT(ISERROR(SEARCH("Neen",C12)))</formula>
    </cfRule>
    <cfRule type="containsText" dxfId="68" priority="69" operator="containsText" text="Nvt">
      <formula>NOT(ISERROR(SEARCH("Nvt",C12)))</formula>
    </cfRule>
    <cfRule type="containsText" dxfId="67" priority="70" operator="containsText" text="Nvt">
      <formula>NOT(ISERROR(SEARCH("Nvt",C12)))</formula>
    </cfRule>
    <cfRule type="containsText" dxfId="66" priority="71" operator="containsText" text="Neen">
      <formula>NOT(ISERROR(SEARCH("Neen",C12)))</formula>
    </cfRule>
  </conditionalFormatting>
  <conditionalFormatting sqref="C17">
    <cfRule type="containsText" dxfId="65" priority="62" operator="containsText" text="Ja">
      <formula>NOT(ISERROR(SEARCH("Ja",C17)))</formula>
    </cfRule>
    <cfRule type="containsText" dxfId="64" priority="63" operator="containsText" text="Neen">
      <formula>NOT(ISERROR(SEARCH("Neen",C17)))</formula>
    </cfRule>
    <cfRule type="containsText" dxfId="63" priority="64" operator="containsText" text="Nvt">
      <formula>NOT(ISERROR(SEARCH("Nvt",C17)))</formula>
    </cfRule>
    <cfRule type="containsText" dxfId="62" priority="65" operator="containsText" text="Nvt">
      <formula>NOT(ISERROR(SEARCH("Nvt",C17)))</formula>
    </cfRule>
    <cfRule type="containsText" dxfId="61" priority="66" operator="containsText" text="Neen">
      <formula>NOT(ISERROR(SEARCH("Neen",C17)))</formula>
    </cfRule>
  </conditionalFormatting>
  <conditionalFormatting sqref="C16">
    <cfRule type="containsText" dxfId="60" priority="57" operator="containsText" text="Ja">
      <formula>NOT(ISERROR(SEARCH("Ja",C16)))</formula>
    </cfRule>
    <cfRule type="containsText" dxfId="59" priority="58" operator="containsText" text="Neen">
      <formula>NOT(ISERROR(SEARCH("Neen",C16)))</formula>
    </cfRule>
    <cfRule type="containsText" dxfId="58" priority="59" operator="containsText" text="Nvt">
      <formula>NOT(ISERROR(SEARCH("Nvt",C16)))</formula>
    </cfRule>
    <cfRule type="containsText" dxfId="57" priority="60" operator="containsText" text="Nvt">
      <formula>NOT(ISERROR(SEARCH("Nvt",C16)))</formula>
    </cfRule>
    <cfRule type="containsText" dxfId="56" priority="61" operator="containsText" text="Neen">
      <formula>NOT(ISERROR(SEARCH("Neen",C16)))</formula>
    </cfRule>
  </conditionalFormatting>
  <conditionalFormatting sqref="C22">
    <cfRule type="containsText" dxfId="55" priority="52" operator="containsText" text="Ja">
      <formula>NOT(ISERROR(SEARCH("Ja",C22)))</formula>
    </cfRule>
    <cfRule type="containsText" dxfId="54" priority="53" operator="containsText" text="Neen">
      <formula>NOT(ISERROR(SEARCH("Neen",C22)))</formula>
    </cfRule>
    <cfRule type="containsText" dxfId="53" priority="54" operator="containsText" text="Nvt">
      <formula>NOT(ISERROR(SEARCH("Nvt",C22)))</formula>
    </cfRule>
    <cfRule type="containsText" dxfId="52" priority="55" operator="containsText" text="Nvt">
      <formula>NOT(ISERROR(SEARCH("Nvt",C22)))</formula>
    </cfRule>
    <cfRule type="containsText" dxfId="51" priority="56" operator="containsText" text="Neen">
      <formula>NOT(ISERROR(SEARCH("Neen",C22)))</formula>
    </cfRule>
  </conditionalFormatting>
  <conditionalFormatting sqref="C30">
    <cfRule type="containsText" dxfId="50" priority="47" operator="containsText" text="Ja">
      <formula>NOT(ISERROR(SEARCH("Ja",C30)))</formula>
    </cfRule>
    <cfRule type="containsText" dxfId="49" priority="48" operator="containsText" text="Neen">
      <formula>NOT(ISERROR(SEARCH("Neen",C30)))</formula>
    </cfRule>
    <cfRule type="containsText" dxfId="48" priority="49" operator="containsText" text="Nvt">
      <formula>NOT(ISERROR(SEARCH("Nvt",C30)))</formula>
    </cfRule>
    <cfRule type="containsText" dxfId="47" priority="50" operator="containsText" text="Nvt">
      <formula>NOT(ISERROR(SEARCH("Nvt",C30)))</formula>
    </cfRule>
    <cfRule type="containsText" dxfId="46" priority="51" operator="containsText" text="Neen">
      <formula>NOT(ISERROR(SEARCH("Neen",C30)))</formula>
    </cfRule>
  </conditionalFormatting>
  <conditionalFormatting sqref="C39">
    <cfRule type="containsText" dxfId="45" priority="42" operator="containsText" text="Ja">
      <formula>NOT(ISERROR(SEARCH("Ja",C39)))</formula>
    </cfRule>
    <cfRule type="containsText" dxfId="44" priority="43" operator="containsText" text="Neen">
      <formula>NOT(ISERROR(SEARCH("Neen",C39)))</formula>
    </cfRule>
    <cfRule type="containsText" dxfId="43" priority="44" operator="containsText" text="Nvt">
      <formula>NOT(ISERROR(SEARCH("Nvt",C39)))</formula>
    </cfRule>
    <cfRule type="containsText" dxfId="42" priority="45" operator="containsText" text="Nvt">
      <formula>NOT(ISERROR(SEARCH("Nvt",C39)))</formula>
    </cfRule>
    <cfRule type="containsText" dxfId="41" priority="46" operator="containsText" text="Neen">
      <formula>NOT(ISERROR(SEARCH("Neen",C39)))</formula>
    </cfRule>
  </conditionalFormatting>
  <conditionalFormatting sqref="C40">
    <cfRule type="containsText" dxfId="40" priority="37" operator="containsText" text="Ja">
      <formula>NOT(ISERROR(SEARCH("Ja",C40)))</formula>
    </cfRule>
    <cfRule type="containsText" dxfId="39" priority="38" operator="containsText" text="Neen">
      <formula>NOT(ISERROR(SEARCH("Neen",C40)))</formula>
    </cfRule>
    <cfRule type="containsText" dxfId="38" priority="39" operator="containsText" text="Nvt">
      <formula>NOT(ISERROR(SEARCH("Nvt",C40)))</formula>
    </cfRule>
    <cfRule type="containsText" dxfId="37" priority="40" operator="containsText" text="Nvt">
      <formula>NOT(ISERROR(SEARCH("Nvt",C40)))</formula>
    </cfRule>
    <cfRule type="containsText" dxfId="36" priority="41" operator="containsText" text="Neen">
      <formula>NOT(ISERROR(SEARCH("Neen",C40)))</formula>
    </cfRule>
  </conditionalFormatting>
  <conditionalFormatting sqref="C37">
    <cfRule type="containsText" dxfId="35" priority="32" operator="containsText" text="Ja">
      <formula>NOT(ISERROR(SEARCH("Ja",C37)))</formula>
    </cfRule>
    <cfRule type="containsText" dxfId="34" priority="33" operator="containsText" text="Neen">
      <formula>NOT(ISERROR(SEARCH("Neen",C37)))</formula>
    </cfRule>
    <cfRule type="containsText" dxfId="33" priority="34" operator="containsText" text="Nvt">
      <formula>NOT(ISERROR(SEARCH("Nvt",C37)))</formula>
    </cfRule>
    <cfRule type="containsText" dxfId="32" priority="35" operator="containsText" text="Nvt">
      <formula>NOT(ISERROR(SEARCH("Nvt",C37)))</formula>
    </cfRule>
    <cfRule type="containsText" dxfId="31" priority="36" operator="containsText" text="Neen">
      <formula>NOT(ISERROR(SEARCH("Neen",C37)))</formula>
    </cfRule>
  </conditionalFormatting>
  <conditionalFormatting sqref="C34">
    <cfRule type="cellIs" dxfId="30" priority="29" operator="equal">
      <formula>"Nvt"</formula>
    </cfRule>
    <cfRule type="cellIs" dxfId="29" priority="30" operator="equal">
      <formula>"Neen"</formula>
    </cfRule>
    <cfRule type="cellIs" dxfId="28" priority="31" operator="equal">
      <formula>"ja"</formula>
    </cfRule>
  </conditionalFormatting>
  <conditionalFormatting sqref="C31">
    <cfRule type="cellIs" dxfId="27" priority="26" operator="equal">
      <formula>"Nvt"</formula>
    </cfRule>
    <cfRule type="cellIs" dxfId="26" priority="27" operator="equal">
      <formula>"Neen"</formula>
    </cfRule>
    <cfRule type="cellIs" dxfId="25" priority="28" operator="equal">
      <formula>"ja"</formula>
    </cfRule>
  </conditionalFormatting>
  <conditionalFormatting sqref="C28">
    <cfRule type="cellIs" dxfId="24" priority="23" operator="equal">
      <formula>"Nvt"</formula>
    </cfRule>
    <cfRule type="cellIs" dxfId="23" priority="24" operator="equal">
      <formula>"Neen"</formula>
    </cfRule>
    <cfRule type="cellIs" dxfId="22" priority="25" operator="equal">
      <formula>"ja"</formula>
    </cfRule>
  </conditionalFormatting>
  <conditionalFormatting sqref="C29">
    <cfRule type="cellIs" dxfId="21" priority="20" operator="equal">
      <formula>"Nvt"</formula>
    </cfRule>
    <cfRule type="cellIs" dxfId="20" priority="21" operator="equal">
      <formula>"Neen"</formula>
    </cfRule>
    <cfRule type="cellIs" dxfId="19" priority="22" operator="equal">
      <formula>"ja"</formula>
    </cfRule>
  </conditionalFormatting>
  <conditionalFormatting sqref="C24">
    <cfRule type="cellIs" dxfId="18" priority="17" operator="equal">
      <formula>"Nvt"</formula>
    </cfRule>
    <cfRule type="cellIs" dxfId="17" priority="18" operator="equal">
      <formula>"Neen"</formula>
    </cfRule>
    <cfRule type="cellIs" dxfId="16" priority="19" operator="equal">
      <formula>"ja"</formula>
    </cfRule>
  </conditionalFormatting>
  <conditionalFormatting sqref="C21">
    <cfRule type="cellIs" dxfId="15" priority="14" operator="equal">
      <formula>"Nvt"</formula>
    </cfRule>
    <cfRule type="cellIs" dxfId="14" priority="15" operator="equal">
      <formula>"Neen"</formula>
    </cfRule>
    <cfRule type="cellIs" dxfId="13" priority="16" operator="equal">
      <formula>"ja"</formula>
    </cfRule>
  </conditionalFormatting>
  <conditionalFormatting sqref="C20">
    <cfRule type="cellIs" dxfId="12" priority="11" operator="equal">
      <formula>"Nvt"</formula>
    </cfRule>
    <cfRule type="cellIs" dxfId="11" priority="12" operator="equal">
      <formula>"Neen"</formula>
    </cfRule>
    <cfRule type="cellIs" dxfId="10" priority="13" operator="equal">
      <formula>"ja"</formula>
    </cfRule>
  </conditionalFormatting>
  <conditionalFormatting sqref="C23">
    <cfRule type="containsText" dxfId="9" priority="6" operator="containsText" text="Ja">
      <formula>NOT(ISERROR(SEARCH("Ja",C23)))</formula>
    </cfRule>
    <cfRule type="containsText" dxfId="8" priority="7" operator="containsText" text="Neen">
      <formula>NOT(ISERROR(SEARCH("Neen",C23)))</formula>
    </cfRule>
    <cfRule type="containsText" dxfId="7" priority="8" operator="containsText" text="Nvt">
      <formula>NOT(ISERROR(SEARCH("Nvt",C23)))</formula>
    </cfRule>
    <cfRule type="containsText" dxfId="6" priority="9" operator="containsText" text="Nvt">
      <formula>NOT(ISERROR(SEARCH("Nvt",C23)))</formula>
    </cfRule>
    <cfRule type="containsText" dxfId="5" priority="10" operator="containsText" text="Neen">
      <formula>NOT(ISERROR(SEARCH("Neen",C23)))</formula>
    </cfRule>
  </conditionalFormatting>
  <conditionalFormatting sqref="C32">
    <cfRule type="containsText" dxfId="4" priority="1" operator="containsText" text="Ja">
      <formula>NOT(ISERROR(SEARCH("Ja",C32)))</formula>
    </cfRule>
    <cfRule type="containsText" dxfId="3" priority="2" operator="containsText" text="Neen">
      <formula>NOT(ISERROR(SEARCH("Neen",C32)))</formula>
    </cfRule>
    <cfRule type="containsText" dxfId="2" priority="3" operator="containsText" text="Nvt">
      <formula>NOT(ISERROR(SEARCH("Nvt",C32)))</formula>
    </cfRule>
    <cfRule type="containsText" dxfId="1" priority="4" operator="containsText" text="Nvt">
      <formula>NOT(ISERROR(SEARCH("Nvt",C32)))</formula>
    </cfRule>
    <cfRule type="containsText" dxfId="0" priority="5" operator="containsText" text="Neen">
      <formula>NOT(ISERROR(SEARCH("Neen",C32)))</formula>
    </cfRule>
  </conditionalFormatting>
  <dataValidations count="5">
    <dataValidation type="list" allowBlank="1" showInputMessage="1" showErrorMessage="1" sqref="C42:C43" xr:uid="{00000000-0002-0000-0D00-000000000000}">
      <formula1>$A$144:$A$147</formula1>
    </dataValidation>
    <dataValidation type="list" allowBlank="1" showInputMessage="1" showErrorMessage="1" sqref="C44:C45" xr:uid="{00000000-0002-0000-0D00-000001000000}">
      <formula1>$A$97:$A$100</formula1>
    </dataValidation>
    <dataValidation type="list" allowBlank="1" showInputMessage="1" showErrorMessage="1" sqref="C41 C38" xr:uid="{00000000-0002-0000-0D00-000002000000}">
      <formula1>$A$162:$A$165</formula1>
    </dataValidation>
    <dataValidation type="list" allowBlank="1" showInputMessage="1" showErrorMessage="1" sqref="C6:C8 C11:C12 C16:C17 C22:C23 C30 C39:C40 C37 C32" xr:uid="{00000000-0002-0000-0D00-000003000000}">
      <formula1>$I$6:$I$8</formula1>
    </dataValidation>
    <dataValidation type="list" allowBlank="1" showInputMessage="1" showErrorMessage="1" sqref="C24:C25 C33:C34 C46:C47 C13:C15 C31 C28:C29 C20:C21" xr:uid="{00000000-0002-0000-0D00-000004000000}">
      <formula1>$K$6:$K$8</formula1>
    </dataValidation>
  </dataValidations>
  <pageMargins left="0.70866141732283472" right="0.70866141732283472" top="0.74803149606299213" bottom="0.74803149606299213" header="0.31496062992125984" footer="0.31496062992125984"/>
  <pageSetup paperSize="9" scale="9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5000000}">
          <x14:formula1>
            <xm:f>Masterdata!$A$5:$A$7</xm:f>
          </x14:formula1>
          <xm:sqref>C35:C36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M39"/>
  <sheetViews>
    <sheetView topLeftCell="A4" workbookViewId="0">
      <selection activeCell="A190" sqref="A190"/>
    </sheetView>
  </sheetViews>
  <sheetFormatPr defaultRowHeight="14.5" x14ac:dyDescent="0.35"/>
  <sheetData>
    <row r="2" spans="1:1" x14ac:dyDescent="0.35">
      <c r="A2" s="1" t="s">
        <v>277</v>
      </c>
    </row>
    <row r="4" spans="1:1" x14ac:dyDescent="0.35">
      <c r="A4" t="s">
        <v>275</v>
      </c>
    </row>
    <row r="5" spans="1:1" x14ac:dyDescent="0.35">
      <c r="A5" s="86" t="s">
        <v>282</v>
      </c>
    </row>
    <row r="7" spans="1:1" x14ac:dyDescent="0.35">
      <c r="A7" t="s">
        <v>276</v>
      </c>
    </row>
    <row r="8" spans="1:1" x14ac:dyDescent="0.35">
      <c r="A8" s="86" t="s">
        <v>283</v>
      </c>
    </row>
    <row r="9" spans="1:1" x14ac:dyDescent="0.35">
      <c r="A9" s="86"/>
    </row>
    <row r="10" spans="1:1" x14ac:dyDescent="0.35">
      <c r="A10" t="s">
        <v>274</v>
      </c>
    </row>
    <row r="11" spans="1:1" x14ac:dyDescent="0.35">
      <c r="A11" s="86" t="s">
        <v>273</v>
      </c>
    </row>
    <row r="13" spans="1:1" x14ac:dyDescent="0.35">
      <c r="A13" t="s">
        <v>278</v>
      </c>
    </row>
    <row r="14" spans="1:1" x14ac:dyDescent="0.35">
      <c r="A14" s="86" t="s">
        <v>284</v>
      </c>
    </row>
    <row r="16" spans="1:1" x14ac:dyDescent="0.35">
      <c r="A16" t="s">
        <v>279</v>
      </c>
    </row>
    <row r="17" spans="1:13" x14ac:dyDescent="0.35">
      <c r="A17" s="86" t="s">
        <v>281</v>
      </c>
    </row>
    <row r="19" spans="1:13" x14ac:dyDescent="0.35">
      <c r="A19" t="s">
        <v>280</v>
      </c>
    </row>
    <row r="20" spans="1:13" x14ac:dyDescent="0.35">
      <c r="A20" s="86" t="s">
        <v>285</v>
      </c>
    </row>
    <row r="21" spans="1:13" x14ac:dyDescent="0.35">
      <c r="A21" s="86" t="s">
        <v>286</v>
      </c>
    </row>
    <row r="22" spans="1:13" x14ac:dyDescent="0.35">
      <c r="A22" s="86" t="s">
        <v>287</v>
      </c>
    </row>
    <row r="26" spans="1:13" x14ac:dyDescent="0.35">
      <c r="A26" s="86" t="s">
        <v>288</v>
      </c>
    </row>
    <row r="27" spans="1:13" x14ac:dyDescent="0.35">
      <c r="A27" s="86" t="s">
        <v>289</v>
      </c>
    </row>
    <row r="28" spans="1:13" x14ac:dyDescent="0.35">
      <c r="A28" s="86" t="s">
        <v>290</v>
      </c>
    </row>
    <row r="30" spans="1:13" x14ac:dyDescent="0.35">
      <c r="A30" s="86" t="s">
        <v>291</v>
      </c>
    </row>
    <row r="31" spans="1:13" x14ac:dyDescent="0.35">
      <c r="A31" s="86" t="s">
        <v>292</v>
      </c>
    </row>
    <row r="32" spans="1:13" ht="29.5" customHeight="1" x14ac:dyDescent="0.35">
      <c r="B32" s="374" t="s">
        <v>293</v>
      </c>
      <c r="C32" s="374"/>
      <c r="D32" s="374"/>
      <c r="E32" s="374"/>
      <c r="F32" s="374"/>
      <c r="G32" s="374"/>
      <c r="H32" s="374"/>
      <c r="I32" s="374"/>
      <c r="J32" s="374"/>
      <c r="K32" s="374"/>
      <c r="L32" s="374"/>
      <c r="M32" s="374"/>
    </row>
    <row r="33" spans="2:2" x14ac:dyDescent="0.35">
      <c r="B33" s="86" t="s">
        <v>294</v>
      </c>
    </row>
    <row r="34" spans="2:2" x14ac:dyDescent="0.35">
      <c r="B34" s="86" t="s">
        <v>349</v>
      </c>
    </row>
    <row r="35" spans="2:2" x14ac:dyDescent="0.35">
      <c r="B35" s="86" t="s">
        <v>350</v>
      </c>
    </row>
    <row r="36" spans="2:2" x14ac:dyDescent="0.35">
      <c r="B36" s="86" t="s">
        <v>353</v>
      </c>
    </row>
    <row r="37" spans="2:2" x14ac:dyDescent="0.35">
      <c r="B37" s="86" t="s">
        <v>354</v>
      </c>
    </row>
    <row r="38" spans="2:2" x14ac:dyDescent="0.35">
      <c r="B38" s="86" t="s">
        <v>398</v>
      </c>
    </row>
    <row r="39" spans="2:2" x14ac:dyDescent="0.35">
      <c r="B39" s="86" t="s">
        <v>415</v>
      </c>
    </row>
  </sheetData>
  <mergeCells count="1">
    <mergeCell ref="B32:M32"/>
  </mergeCells>
  <hyperlinks>
    <hyperlink ref="A11" r:id="rId1" xr:uid="{00000000-0004-0000-0E00-000000000000}"/>
    <hyperlink ref="A17" r:id="rId2" xr:uid="{00000000-0004-0000-0E00-000001000000}"/>
    <hyperlink ref="A5" r:id="rId3" xr:uid="{00000000-0004-0000-0E00-000002000000}"/>
    <hyperlink ref="A8" r:id="rId4" xr:uid="{00000000-0004-0000-0E00-000003000000}"/>
    <hyperlink ref="A14" r:id="rId5" xr:uid="{00000000-0004-0000-0E00-000004000000}"/>
    <hyperlink ref="A20" r:id="rId6" xr:uid="{00000000-0004-0000-0E00-000005000000}"/>
    <hyperlink ref="A21" r:id="rId7" xr:uid="{00000000-0004-0000-0E00-000006000000}"/>
    <hyperlink ref="A22" r:id="rId8" xr:uid="{00000000-0004-0000-0E00-000007000000}"/>
    <hyperlink ref="A26" r:id="rId9" xr:uid="{00000000-0004-0000-0E00-000008000000}"/>
    <hyperlink ref="A27" r:id="rId10" xr:uid="{00000000-0004-0000-0E00-000009000000}"/>
    <hyperlink ref="A28" r:id="rId11" xr:uid="{00000000-0004-0000-0E00-00000A000000}"/>
    <hyperlink ref="A30" r:id="rId12" xr:uid="{00000000-0004-0000-0E00-00000B000000}"/>
    <hyperlink ref="A31" r:id="rId13" xr:uid="{00000000-0004-0000-0E00-00000C000000}"/>
    <hyperlink ref="B33" r:id="rId14" xr:uid="{00000000-0004-0000-0E00-00000D000000}"/>
    <hyperlink ref="B34" r:id="rId15" xr:uid="{00000000-0004-0000-0E00-00000E000000}"/>
    <hyperlink ref="B35" r:id="rId16" xr:uid="{00000000-0004-0000-0E00-00000F000000}"/>
    <hyperlink ref="B36" r:id="rId17" xr:uid="{00000000-0004-0000-0E00-000010000000}"/>
    <hyperlink ref="B37" r:id="rId18" xr:uid="{00000000-0004-0000-0E00-000011000000}"/>
    <hyperlink ref="B38" r:id="rId19" xr:uid="{00000000-0004-0000-0E00-000012000000}"/>
    <hyperlink ref="B39" r:id="rId20" xr:uid="{00000000-0004-0000-0E00-000013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52"/>
  <sheetViews>
    <sheetView workbookViewId="0">
      <selection activeCell="A190" sqref="A190"/>
    </sheetView>
  </sheetViews>
  <sheetFormatPr defaultRowHeight="14.5" x14ac:dyDescent="0.35"/>
  <cols>
    <col min="1" max="1" width="59.26953125" customWidth="1"/>
    <col min="2" max="2" width="27.1796875" style="2" customWidth="1"/>
  </cols>
  <sheetData>
    <row r="1" spans="1:2" ht="17.5" x14ac:dyDescent="0.35">
      <c r="A1" s="87" t="s">
        <v>295</v>
      </c>
    </row>
    <row r="2" spans="1:2" ht="17.5" x14ac:dyDescent="0.35">
      <c r="A2" s="87" t="s">
        <v>296</v>
      </c>
    </row>
    <row r="3" spans="1:2" ht="27" customHeight="1" x14ac:dyDescent="0.35">
      <c r="A3" s="88"/>
      <c r="B3" s="89" t="s">
        <v>297</v>
      </c>
    </row>
    <row r="4" spans="1:2" ht="27" customHeight="1" x14ac:dyDescent="0.35">
      <c r="A4" s="88" t="s">
        <v>298</v>
      </c>
      <c r="B4" s="89"/>
    </row>
    <row r="5" spans="1:2" ht="27" customHeight="1" x14ac:dyDescent="0.35">
      <c r="A5" s="88" t="s">
        <v>299</v>
      </c>
      <c r="B5" s="89" t="s">
        <v>300</v>
      </c>
    </row>
    <row r="6" spans="1:2" ht="27" customHeight="1" x14ac:dyDescent="0.35">
      <c r="A6" s="88" t="s">
        <v>301</v>
      </c>
      <c r="B6" s="89">
        <v>10</v>
      </c>
    </row>
    <row r="7" spans="1:2" ht="27" customHeight="1" x14ac:dyDescent="0.35">
      <c r="A7" s="88" t="s">
        <v>302</v>
      </c>
      <c r="B7" s="89"/>
    </row>
    <row r="8" spans="1:2" ht="27" customHeight="1" x14ac:dyDescent="0.35">
      <c r="A8" s="88" t="s">
        <v>303</v>
      </c>
      <c r="B8" s="89">
        <v>10</v>
      </c>
    </row>
    <row r="9" spans="1:2" ht="27" customHeight="1" x14ac:dyDescent="0.35">
      <c r="A9" s="88" t="s">
        <v>304</v>
      </c>
      <c r="B9" s="89">
        <v>5</v>
      </c>
    </row>
    <row r="10" spans="1:2" ht="27" customHeight="1" x14ac:dyDescent="0.35">
      <c r="A10" s="88" t="s">
        <v>305</v>
      </c>
      <c r="B10" s="89">
        <v>2</v>
      </c>
    </row>
    <row r="11" spans="1:2" ht="27" customHeight="1" x14ac:dyDescent="0.35">
      <c r="A11" s="88" t="s">
        <v>306</v>
      </c>
      <c r="B11" s="89">
        <v>2</v>
      </c>
    </row>
    <row r="12" spans="1:2" ht="27" customHeight="1" x14ac:dyDescent="0.35">
      <c r="A12" s="88" t="s">
        <v>307</v>
      </c>
      <c r="B12" s="89"/>
    </row>
    <row r="13" spans="1:2" ht="27" customHeight="1" x14ac:dyDescent="0.35">
      <c r="A13" s="88" t="s">
        <v>308</v>
      </c>
      <c r="B13" s="89">
        <v>15</v>
      </c>
    </row>
    <row r="14" spans="1:2" ht="27" customHeight="1" x14ac:dyDescent="0.35">
      <c r="A14" s="88" t="s">
        <v>309</v>
      </c>
      <c r="B14" s="89" t="s">
        <v>310</v>
      </c>
    </row>
    <row r="15" spans="1:2" ht="27" customHeight="1" x14ac:dyDescent="0.35">
      <c r="A15" s="88" t="s">
        <v>311</v>
      </c>
      <c r="B15" s="89">
        <v>10</v>
      </c>
    </row>
    <row r="16" spans="1:2" ht="27" customHeight="1" x14ac:dyDescent="0.35">
      <c r="A16" s="88" t="s">
        <v>312</v>
      </c>
      <c r="B16" s="89"/>
    </row>
    <row r="17" spans="1:2" ht="27" customHeight="1" x14ac:dyDescent="0.35">
      <c r="A17" s="88" t="s">
        <v>313</v>
      </c>
      <c r="B17" s="89">
        <v>1</v>
      </c>
    </row>
    <row r="18" spans="1:2" ht="27" customHeight="1" x14ac:dyDescent="0.35">
      <c r="A18" s="88" t="s">
        <v>314</v>
      </c>
      <c r="B18" s="89">
        <v>10</v>
      </c>
    </row>
    <row r="19" spans="1:2" ht="27" customHeight="1" x14ac:dyDescent="0.35">
      <c r="A19" s="88" t="s">
        <v>315</v>
      </c>
      <c r="B19" s="89"/>
    </row>
    <row r="20" spans="1:2" ht="27" customHeight="1" x14ac:dyDescent="0.35">
      <c r="A20" s="88" t="s">
        <v>316</v>
      </c>
      <c r="B20" s="89" t="s">
        <v>317</v>
      </c>
    </row>
    <row r="21" spans="1:2" ht="27" customHeight="1" x14ac:dyDescent="0.35">
      <c r="A21" s="88" t="s">
        <v>318</v>
      </c>
      <c r="B21" s="89"/>
    </row>
    <row r="22" spans="1:2" ht="27" customHeight="1" x14ac:dyDescent="0.35">
      <c r="A22" s="88" t="s">
        <v>319</v>
      </c>
      <c r="B22" s="89">
        <v>7</v>
      </c>
    </row>
    <row r="23" spans="1:2" ht="27" customHeight="1" x14ac:dyDescent="0.35">
      <c r="A23" s="88" t="s">
        <v>320</v>
      </c>
      <c r="B23" s="89" t="s">
        <v>317</v>
      </c>
    </row>
    <row r="24" spans="1:2" ht="27" customHeight="1" x14ac:dyDescent="0.35">
      <c r="A24" s="88" t="s">
        <v>321</v>
      </c>
      <c r="B24" s="89">
        <v>4</v>
      </c>
    </row>
    <row r="25" spans="1:2" ht="27" customHeight="1" x14ac:dyDescent="0.35">
      <c r="A25" s="88" t="s">
        <v>322</v>
      </c>
      <c r="B25" s="89">
        <v>20</v>
      </c>
    </row>
    <row r="26" spans="1:2" ht="27" customHeight="1" x14ac:dyDescent="0.35">
      <c r="A26" s="88" t="s">
        <v>323</v>
      </c>
      <c r="B26" s="89">
        <v>10</v>
      </c>
    </row>
    <row r="27" spans="1:2" ht="27" customHeight="1" x14ac:dyDescent="0.35">
      <c r="A27" s="88" t="s">
        <v>324</v>
      </c>
      <c r="B27" s="89">
        <v>5</v>
      </c>
    </row>
    <row r="28" spans="1:2" ht="27" customHeight="1" x14ac:dyDescent="0.35">
      <c r="A28" s="88" t="s">
        <v>325</v>
      </c>
      <c r="B28" s="89"/>
    </row>
    <row r="29" spans="1:2" ht="27" customHeight="1" x14ac:dyDescent="0.35">
      <c r="A29" s="88" t="s">
        <v>326</v>
      </c>
      <c r="B29" s="89" t="s">
        <v>310</v>
      </c>
    </row>
    <row r="30" spans="1:2" ht="27" customHeight="1" x14ac:dyDescent="0.35">
      <c r="A30" s="88" t="s">
        <v>327</v>
      </c>
      <c r="B30" s="89">
        <v>1</v>
      </c>
    </row>
    <row r="31" spans="1:2" ht="27" customHeight="1" x14ac:dyDescent="0.35">
      <c r="A31" s="88" t="s">
        <v>328</v>
      </c>
      <c r="B31" s="89">
        <v>1</v>
      </c>
    </row>
    <row r="32" spans="1:2" ht="27" customHeight="1" x14ac:dyDescent="0.35">
      <c r="A32" s="88" t="s">
        <v>329</v>
      </c>
      <c r="B32" s="89">
        <v>10</v>
      </c>
    </row>
    <row r="33" spans="1:2" ht="27" customHeight="1" x14ac:dyDescent="0.35">
      <c r="A33" s="88" t="s">
        <v>330</v>
      </c>
      <c r="B33" s="89"/>
    </row>
    <row r="34" spans="1:2" ht="27" customHeight="1" x14ac:dyDescent="0.35">
      <c r="A34" s="88" t="s">
        <v>331</v>
      </c>
      <c r="B34" s="89">
        <v>10</v>
      </c>
    </row>
    <row r="35" spans="1:2" ht="27" customHeight="1" x14ac:dyDescent="0.35">
      <c r="A35" s="88" t="s">
        <v>332</v>
      </c>
      <c r="B35" s="89">
        <v>10</v>
      </c>
    </row>
    <row r="36" spans="1:2" ht="27" customHeight="1" x14ac:dyDescent="0.35">
      <c r="A36" s="88" t="s">
        <v>333</v>
      </c>
      <c r="B36" s="89">
        <v>20</v>
      </c>
    </row>
    <row r="37" spans="1:2" ht="27" customHeight="1" x14ac:dyDescent="0.35">
      <c r="A37" s="88" t="s">
        <v>334</v>
      </c>
      <c r="B37" s="89">
        <v>10</v>
      </c>
    </row>
    <row r="38" spans="1:2" ht="27" customHeight="1" x14ac:dyDescent="0.35">
      <c r="A38" s="88" t="s">
        <v>335</v>
      </c>
      <c r="B38" s="89">
        <v>25</v>
      </c>
    </row>
    <row r="39" spans="1:2" ht="27" customHeight="1" x14ac:dyDescent="0.35">
      <c r="A39" s="88" t="s">
        <v>336</v>
      </c>
      <c r="B39" s="89"/>
    </row>
    <row r="40" spans="1:2" ht="27" customHeight="1" x14ac:dyDescent="0.35">
      <c r="A40" s="88" t="s">
        <v>337</v>
      </c>
      <c r="B40" s="89">
        <v>4</v>
      </c>
    </row>
    <row r="41" spans="1:2" ht="27" customHeight="1" x14ac:dyDescent="0.35">
      <c r="A41" s="88" t="s">
        <v>338</v>
      </c>
      <c r="B41" s="89">
        <v>1</v>
      </c>
    </row>
    <row r="42" spans="1:2" ht="27" customHeight="1" x14ac:dyDescent="0.35">
      <c r="A42" s="88" t="s">
        <v>339</v>
      </c>
      <c r="B42" s="89"/>
    </row>
    <row r="43" spans="1:2" ht="27" customHeight="1" x14ac:dyDescent="0.35">
      <c r="A43" s="88" t="s">
        <v>340</v>
      </c>
      <c r="B43" s="89">
        <v>10</v>
      </c>
    </row>
    <row r="44" spans="1:2" ht="27" customHeight="1" x14ac:dyDescent="0.35">
      <c r="A44" s="88" t="s">
        <v>341</v>
      </c>
      <c r="B44" s="89">
        <v>5</v>
      </c>
    </row>
    <row r="45" spans="1:2" ht="27" customHeight="1" x14ac:dyDescent="0.35">
      <c r="A45" s="88" t="s">
        <v>342</v>
      </c>
      <c r="B45" s="89">
        <v>5</v>
      </c>
    </row>
    <row r="46" spans="1:2" ht="27" customHeight="1" x14ac:dyDescent="0.35">
      <c r="A46" s="88" t="s">
        <v>343</v>
      </c>
      <c r="B46" s="89"/>
    </row>
    <row r="47" spans="1:2" ht="27" customHeight="1" x14ac:dyDescent="0.35">
      <c r="A47" s="88" t="s">
        <v>344</v>
      </c>
      <c r="B47" s="89">
        <v>4</v>
      </c>
    </row>
    <row r="48" spans="1:2" ht="27" customHeight="1" x14ac:dyDescent="0.35">
      <c r="A48" s="88" t="s">
        <v>345</v>
      </c>
      <c r="B48" s="89">
        <v>7</v>
      </c>
    </row>
    <row r="49" spans="1:2" ht="27" customHeight="1" x14ac:dyDescent="0.35">
      <c r="A49" s="88" t="s">
        <v>346</v>
      </c>
      <c r="B49" s="89">
        <v>2</v>
      </c>
    </row>
    <row r="50" spans="1:2" ht="27" customHeight="1" x14ac:dyDescent="0.35">
      <c r="A50" s="88" t="s">
        <v>347</v>
      </c>
      <c r="B50" s="89"/>
    </row>
    <row r="51" spans="1:2" ht="27" customHeight="1" x14ac:dyDescent="0.35">
      <c r="A51" s="88" t="s">
        <v>347</v>
      </c>
      <c r="B51" s="89">
        <v>15</v>
      </c>
    </row>
    <row r="52" spans="1:2" ht="27" customHeight="1" x14ac:dyDescent="0.35">
      <c r="A52" s="88" t="s">
        <v>348</v>
      </c>
      <c r="B52" s="89">
        <v>100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24"/>
  <sheetViews>
    <sheetView topLeftCell="A16" workbookViewId="0">
      <selection activeCell="C70" sqref="B70:C70"/>
    </sheetView>
  </sheetViews>
  <sheetFormatPr defaultRowHeight="19.899999999999999" customHeight="1" x14ac:dyDescent="0.35"/>
  <cols>
    <col min="1" max="1" width="65.453125" customWidth="1"/>
    <col min="2" max="2" width="10.453125" customWidth="1"/>
    <col min="3" max="3" width="11.54296875" customWidth="1"/>
  </cols>
  <sheetData>
    <row r="1" spans="1:3" ht="19.899999999999999" customHeight="1" x14ac:dyDescent="0.35">
      <c r="A1" t="s">
        <v>174</v>
      </c>
    </row>
    <row r="3" spans="1:3" ht="19.899999999999999" customHeight="1" x14ac:dyDescent="0.35">
      <c r="A3" s="58" t="s">
        <v>128</v>
      </c>
    </row>
    <row r="4" spans="1:3" ht="19.899999999999999" customHeight="1" x14ac:dyDescent="0.35">
      <c r="A4" s="59" t="s">
        <v>129</v>
      </c>
    </row>
    <row r="5" spans="1:3" ht="19.899999999999999" customHeight="1" x14ac:dyDescent="0.35">
      <c r="A5" s="59"/>
    </row>
    <row r="6" spans="1:3" ht="19.899999999999999" customHeight="1" x14ac:dyDescent="0.35">
      <c r="A6" s="416" t="s">
        <v>130</v>
      </c>
      <c r="B6" s="416"/>
      <c r="C6" s="416"/>
    </row>
    <row r="7" spans="1:3" ht="19.899999999999999" customHeight="1" x14ac:dyDescent="0.35">
      <c r="A7" s="70" t="s">
        <v>5</v>
      </c>
      <c r="B7" s="71" t="s">
        <v>6</v>
      </c>
      <c r="C7" s="72" t="s">
        <v>131</v>
      </c>
    </row>
    <row r="8" spans="1:3" ht="19.899999999999999" customHeight="1" x14ac:dyDescent="0.35">
      <c r="A8" s="68" t="s">
        <v>8</v>
      </c>
      <c r="B8" s="69">
        <v>3</v>
      </c>
      <c r="C8" s="69">
        <v>5</v>
      </c>
    </row>
    <row r="9" spans="1:3" ht="19.899999999999999" customHeight="1" x14ac:dyDescent="0.35">
      <c r="A9" s="68" t="s">
        <v>11</v>
      </c>
      <c r="B9" s="69">
        <v>2</v>
      </c>
      <c r="C9" s="69">
        <v>3</v>
      </c>
    </row>
    <row r="10" spans="1:3" ht="19.899999999999999" customHeight="1" x14ac:dyDescent="0.35">
      <c r="A10" s="68" t="s">
        <v>14</v>
      </c>
      <c r="B10" s="69">
        <v>3</v>
      </c>
      <c r="C10" s="69">
        <v>5</v>
      </c>
    </row>
    <row r="11" spans="1:3" ht="19.899999999999999" customHeight="1" x14ac:dyDescent="0.35">
      <c r="A11" s="68" t="s">
        <v>17</v>
      </c>
      <c r="B11" s="69">
        <v>5</v>
      </c>
      <c r="C11" s="69">
        <v>7</v>
      </c>
    </row>
    <row r="12" spans="1:3" ht="19.899999999999999" customHeight="1" x14ac:dyDescent="0.35">
      <c r="A12" s="68" t="s">
        <v>20</v>
      </c>
      <c r="B12" s="69">
        <v>2</v>
      </c>
      <c r="C12" s="69">
        <v>3</v>
      </c>
    </row>
    <row r="13" spans="1:3" ht="19.899999999999999" customHeight="1" x14ac:dyDescent="0.35">
      <c r="A13" s="68" t="s">
        <v>23</v>
      </c>
      <c r="B13" s="69">
        <v>10</v>
      </c>
      <c r="C13" s="69">
        <v>15</v>
      </c>
    </row>
    <row r="14" spans="1:3" ht="19.899999999999999" customHeight="1" x14ac:dyDescent="0.35">
      <c r="A14" s="68" t="s">
        <v>26</v>
      </c>
      <c r="B14" s="69">
        <v>8</v>
      </c>
      <c r="C14" s="69">
        <v>10</v>
      </c>
    </row>
    <row r="15" spans="1:3" ht="19.899999999999999" customHeight="1" x14ac:dyDescent="0.35">
      <c r="A15" s="68" t="s">
        <v>132</v>
      </c>
      <c r="B15" s="69">
        <v>3</v>
      </c>
      <c r="C15" s="69">
        <v>4</v>
      </c>
    </row>
    <row r="16" spans="1:3" ht="19.899999999999999" customHeight="1" x14ac:dyDescent="0.35">
      <c r="A16" s="68" t="s">
        <v>133</v>
      </c>
      <c r="B16" s="69">
        <v>1</v>
      </c>
      <c r="C16" s="69">
        <v>2</v>
      </c>
    </row>
    <row r="17" spans="1:3" ht="19.899999999999999" customHeight="1" x14ac:dyDescent="0.35">
      <c r="A17" s="68" t="s">
        <v>134</v>
      </c>
      <c r="B17" s="69">
        <v>2</v>
      </c>
      <c r="C17" s="69">
        <v>3</v>
      </c>
    </row>
    <row r="18" spans="1:3" ht="19.899999999999999" customHeight="1" x14ac:dyDescent="0.35">
      <c r="A18" s="65"/>
      <c r="B18" s="66"/>
      <c r="C18" s="66"/>
    </row>
    <row r="19" spans="1:3" ht="19.899999999999999" customHeight="1" x14ac:dyDescent="0.35">
      <c r="A19" s="416" t="s">
        <v>135</v>
      </c>
      <c r="B19" s="416"/>
      <c r="C19" s="416"/>
    </row>
    <row r="20" spans="1:3" ht="19.899999999999999" customHeight="1" x14ac:dyDescent="0.35">
      <c r="A20" s="60" t="s">
        <v>5</v>
      </c>
      <c r="B20" s="61" t="s">
        <v>6</v>
      </c>
      <c r="C20" s="62" t="s">
        <v>131</v>
      </c>
    </row>
    <row r="21" spans="1:3" ht="19.899999999999999" customHeight="1" x14ac:dyDescent="0.35">
      <c r="A21" s="63" t="s">
        <v>64</v>
      </c>
      <c r="B21" s="64">
        <v>6</v>
      </c>
      <c r="C21" s="64">
        <v>15</v>
      </c>
    </row>
    <row r="22" spans="1:3" ht="19.899999999999999" customHeight="1" x14ac:dyDescent="0.35">
      <c r="A22" s="418" t="s">
        <v>136</v>
      </c>
      <c r="B22" s="418"/>
      <c r="C22" s="418"/>
    </row>
    <row r="23" spans="1:3" ht="19.899999999999999" customHeight="1" x14ac:dyDescent="0.35">
      <c r="A23" s="65"/>
      <c r="B23" s="66"/>
      <c r="C23" s="66"/>
    </row>
    <row r="24" spans="1:3" ht="19.899999999999999" customHeight="1" x14ac:dyDescent="0.35">
      <c r="A24" s="416" t="s">
        <v>137</v>
      </c>
      <c r="B24" s="416"/>
      <c r="C24" s="416"/>
    </row>
    <row r="25" spans="1:3" ht="19.899999999999999" customHeight="1" x14ac:dyDescent="0.35">
      <c r="A25" s="70" t="s">
        <v>5</v>
      </c>
      <c r="B25" s="71" t="s">
        <v>6</v>
      </c>
      <c r="C25" s="72" t="s">
        <v>131</v>
      </c>
    </row>
    <row r="26" spans="1:3" ht="19.899999999999999" customHeight="1" x14ac:dyDescent="0.35">
      <c r="A26" s="68" t="s">
        <v>138</v>
      </c>
      <c r="B26" s="69" t="s">
        <v>139</v>
      </c>
      <c r="C26" s="69" t="s">
        <v>140</v>
      </c>
    </row>
    <row r="27" spans="1:3" ht="19.899999999999999" customHeight="1" x14ac:dyDescent="0.35">
      <c r="A27" s="68" t="s">
        <v>102</v>
      </c>
      <c r="B27" s="69" t="s">
        <v>141</v>
      </c>
      <c r="C27" s="69">
        <v>2</v>
      </c>
    </row>
    <row r="28" spans="1:3" ht="19.899999999999999" customHeight="1" x14ac:dyDescent="0.35">
      <c r="A28" s="68" t="s">
        <v>105</v>
      </c>
      <c r="B28" s="69" t="s">
        <v>142</v>
      </c>
      <c r="C28" s="69" t="s">
        <v>139</v>
      </c>
    </row>
    <row r="29" spans="1:3" ht="19.899999999999999" customHeight="1" x14ac:dyDescent="0.35">
      <c r="A29" s="68" t="s">
        <v>108</v>
      </c>
      <c r="B29" s="69">
        <v>1</v>
      </c>
      <c r="C29" s="69">
        <v>4</v>
      </c>
    </row>
    <row r="30" spans="1:3" ht="19.899999999999999" customHeight="1" x14ac:dyDescent="0.35">
      <c r="A30" s="68" t="s">
        <v>111</v>
      </c>
      <c r="B30" s="69">
        <v>4</v>
      </c>
      <c r="C30" s="69">
        <v>15</v>
      </c>
    </row>
    <row r="31" spans="1:3" ht="19.899999999999999" customHeight="1" x14ac:dyDescent="0.35">
      <c r="A31" s="67" t="s">
        <v>143</v>
      </c>
      <c r="B31" s="66"/>
      <c r="C31" s="66"/>
    </row>
    <row r="32" spans="1:3" ht="19.899999999999999" customHeight="1" x14ac:dyDescent="0.35">
      <c r="A32" s="67" t="s">
        <v>144</v>
      </c>
      <c r="B32" s="66"/>
      <c r="C32" s="66"/>
    </row>
    <row r="33" spans="1:3" ht="19.899999999999999" customHeight="1" x14ac:dyDescent="0.35">
      <c r="A33" s="67" t="s">
        <v>145</v>
      </c>
      <c r="B33" s="66"/>
      <c r="C33" s="66"/>
    </row>
    <row r="34" spans="1:3" ht="19.899999999999999" customHeight="1" x14ac:dyDescent="0.35">
      <c r="A34" s="67" t="s">
        <v>146</v>
      </c>
      <c r="B34" s="66"/>
      <c r="C34" s="66"/>
    </row>
    <row r="35" spans="1:3" ht="19.899999999999999" customHeight="1" x14ac:dyDescent="0.35">
      <c r="A35" s="65"/>
      <c r="B35" s="66"/>
      <c r="C35" s="66"/>
    </row>
    <row r="36" spans="1:3" ht="19.899999999999999" customHeight="1" x14ac:dyDescent="0.35">
      <c r="A36" s="416" t="s">
        <v>147</v>
      </c>
      <c r="B36" s="416"/>
      <c r="C36" s="416"/>
    </row>
    <row r="37" spans="1:3" ht="19.899999999999999" customHeight="1" x14ac:dyDescent="0.35">
      <c r="A37" s="70" t="s">
        <v>5</v>
      </c>
      <c r="B37" s="71" t="s">
        <v>6</v>
      </c>
      <c r="C37" s="72" t="s">
        <v>131</v>
      </c>
    </row>
    <row r="38" spans="1:3" ht="19.899999999999999" customHeight="1" x14ac:dyDescent="0.35">
      <c r="A38" s="68" t="s">
        <v>9</v>
      </c>
      <c r="B38" s="69">
        <v>8</v>
      </c>
      <c r="C38" s="69">
        <v>10</v>
      </c>
    </row>
    <row r="39" spans="1:3" ht="19.899999999999999" customHeight="1" x14ac:dyDescent="0.35">
      <c r="A39" s="68" t="s">
        <v>12</v>
      </c>
      <c r="B39" s="69">
        <v>3</v>
      </c>
      <c r="C39" s="69">
        <v>6</v>
      </c>
    </row>
    <row r="40" spans="1:3" ht="19.899999999999999" customHeight="1" x14ac:dyDescent="0.35">
      <c r="A40" s="68" t="s">
        <v>15</v>
      </c>
      <c r="B40" s="69">
        <v>10</v>
      </c>
      <c r="C40" s="69">
        <v>15</v>
      </c>
    </row>
    <row r="41" spans="1:3" ht="19.899999999999999" customHeight="1" x14ac:dyDescent="0.35">
      <c r="A41" s="68" t="s">
        <v>18</v>
      </c>
      <c r="B41" s="69">
        <v>20</v>
      </c>
      <c r="C41" s="69">
        <v>50</v>
      </c>
    </row>
    <row r="42" spans="1:3" ht="19.899999999999999" customHeight="1" x14ac:dyDescent="0.35">
      <c r="A42" s="68" t="s">
        <v>21</v>
      </c>
      <c r="B42" s="69">
        <v>15</v>
      </c>
      <c r="C42" s="69">
        <v>20</v>
      </c>
    </row>
    <row r="43" spans="1:3" ht="19.899999999999999" customHeight="1" x14ac:dyDescent="0.35">
      <c r="A43" s="68" t="s">
        <v>148</v>
      </c>
      <c r="B43" s="69">
        <v>4</v>
      </c>
      <c r="C43" s="69">
        <v>6</v>
      </c>
    </row>
    <row r="44" spans="1:3" ht="19.899999999999999" customHeight="1" x14ac:dyDescent="0.35">
      <c r="A44" s="68" t="s">
        <v>27</v>
      </c>
      <c r="B44" s="69">
        <v>8</v>
      </c>
      <c r="C44" s="69">
        <v>15</v>
      </c>
    </row>
    <row r="45" spans="1:3" ht="19.899999999999999" customHeight="1" x14ac:dyDescent="0.35">
      <c r="A45" s="68" t="s">
        <v>30</v>
      </c>
      <c r="B45" s="69">
        <v>6</v>
      </c>
      <c r="C45" s="69">
        <v>15</v>
      </c>
    </row>
    <row r="46" spans="1:3" ht="19.899999999999999" customHeight="1" x14ac:dyDescent="0.35">
      <c r="A46" s="68" t="s">
        <v>32</v>
      </c>
      <c r="B46" s="69">
        <v>15</v>
      </c>
      <c r="C46" s="69">
        <v>30</v>
      </c>
    </row>
    <row r="47" spans="1:3" ht="19.899999999999999" customHeight="1" x14ac:dyDescent="0.35">
      <c r="A47" s="68" t="s">
        <v>34</v>
      </c>
      <c r="B47" s="69">
        <v>20</v>
      </c>
      <c r="C47" s="69">
        <v>30</v>
      </c>
    </row>
    <row r="48" spans="1:3" ht="19.899999999999999" customHeight="1" x14ac:dyDescent="0.35">
      <c r="A48" s="68" t="s">
        <v>37</v>
      </c>
      <c r="B48" s="69">
        <v>5</v>
      </c>
      <c r="C48" s="69">
        <v>7</v>
      </c>
    </row>
    <row r="49" spans="1:3" ht="19.899999999999999" customHeight="1" x14ac:dyDescent="0.35">
      <c r="A49" s="68" t="s">
        <v>39</v>
      </c>
      <c r="B49" s="69">
        <v>4</v>
      </c>
      <c r="C49" s="69">
        <v>8</v>
      </c>
    </row>
    <row r="50" spans="1:3" ht="19.899999999999999" customHeight="1" x14ac:dyDescent="0.35">
      <c r="A50" s="68" t="s">
        <v>41</v>
      </c>
      <c r="B50" s="69">
        <v>5</v>
      </c>
      <c r="C50" s="69">
        <v>10</v>
      </c>
    </row>
    <row r="51" spans="1:3" ht="19.899999999999999" customHeight="1" x14ac:dyDescent="0.35">
      <c r="A51" s="68" t="s">
        <v>45</v>
      </c>
      <c r="B51" s="69">
        <v>6</v>
      </c>
      <c r="C51" s="69">
        <v>10</v>
      </c>
    </row>
    <row r="52" spans="1:3" ht="19.899999999999999" customHeight="1" x14ac:dyDescent="0.35">
      <c r="A52" s="68" t="s">
        <v>149</v>
      </c>
      <c r="B52" s="69">
        <v>4</v>
      </c>
      <c r="C52" s="69">
        <v>6</v>
      </c>
    </row>
    <row r="53" spans="1:3" ht="19.899999999999999" customHeight="1" x14ac:dyDescent="0.35">
      <c r="A53" s="68" t="s">
        <v>150</v>
      </c>
      <c r="B53" s="69">
        <v>5</v>
      </c>
      <c r="C53" s="69">
        <v>8</v>
      </c>
    </row>
    <row r="54" spans="1:3" ht="19.899999999999999" customHeight="1" x14ac:dyDescent="0.35">
      <c r="A54" s="68" t="s">
        <v>52</v>
      </c>
      <c r="B54" s="69" t="s">
        <v>151</v>
      </c>
      <c r="C54" s="69">
        <v>1</v>
      </c>
    </row>
    <row r="55" spans="1:3" ht="19.899999999999999" customHeight="1" x14ac:dyDescent="0.35">
      <c r="A55" s="68" t="s">
        <v>54</v>
      </c>
      <c r="B55" s="69">
        <v>4</v>
      </c>
      <c r="C55" s="69">
        <v>6</v>
      </c>
    </row>
    <row r="56" spans="1:3" ht="19.899999999999999" customHeight="1" x14ac:dyDescent="0.35">
      <c r="A56" s="68" t="s">
        <v>152</v>
      </c>
      <c r="B56" s="69">
        <v>5</v>
      </c>
      <c r="C56" s="69">
        <v>10</v>
      </c>
    </row>
    <row r="57" spans="1:3" ht="19.899999999999999" customHeight="1" x14ac:dyDescent="0.35">
      <c r="A57" s="68" t="s">
        <v>59</v>
      </c>
      <c r="B57" s="69">
        <v>2</v>
      </c>
      <c r="C57" s="69">
        <v>3</v>
      </c>
    </row>
    <row r="58" spans="1:3" ht="19.899999999999999" customHeight="1" x14ac:dyDescent="0.35">
      <c r="A58" s="68" t="s">
        <v>92</v>
      </c>
      <c r="B58" s="69">
        <v>8</v>
      </c>
      <c r="C58" s="69">
        <v>10</v>
      </c>
    </row>
    <row r="59" spans="1:3" ht="19.899999999999999" customHeight="1" x14ac:dyDescent="0.35">
      <c r="A59" s="68" t="s">
        <v>153</v>
      </c>
      <c r="B59" s="69">
        <v>20</v>
      </c>
      <c r="C59" s="69">
        <v>30</v>
      </c>
    </row>
    <row r="60" spans="1:3" ht="19.899999999999999" customHeight="1" x14ac:dyDescent="0.35">
      <c r="A60" s="68" t="s">
        <v>63</v>
      </c>
      <c r="B60" s="69">
        <v>6</v>
      </c>
      <c r="C60" s="69">
        <v>8</v>
      </c>
    </row>
    <row r="61" spans="1:3" ht="19.899999999999999" customHeight="1" x14ac:dyDescent="0.35">
      <c r="A61" s="68" t="s">
        <v>66</v>
      </c>
      <c r="B61" s="69">
        <v>2</v>
      </c>
      <c r="C61" s="69">
        <v>4</v>
      </c>
    </row>
    <row r="62" spans="1:3" ht="19.899999999999999" customHeight="1" x14ac:dyDescent="0.35">
      <c r="A62" s="68" t="s">
        <v>154</v>
      </c>
      <c r="B62" s="69">
        <v>4</v>
      </c>
      <c r="C62" s="69">
        <v>6</v>
      </c>
    </row>
    <row r="63" spans="1:3" ht="19.899999999999999" customHeight="1" x14ac:dyDescent="0.35">
      <c r="A63" s="68" t="s">
        <v>155</v>
      </c>
      <c r="B63" s="69">
        <v>4</v>
      </c>
      <c r="C63" s="69">
        <v>8</v>
      </c>
    </row>
    <row r="64" spans="1:3" ht="19.899999999999999" customHeight="1" x14ac:dyDescent="0.35">
      <c r="A64" s="68" t="s">
        <v>73</v>
      </c>
      <c r="B64" s="69">
        <v>5</v>
      </c>
      <c r="C64" s="69">
        <v>8</v>
      </c>
    </row>
    <row r="65" spans="1:3" ht="19.899999999999999" customHeight="1" x14ac:dyDescent="0.35">
      <c r="A65" s="68" t="s">
        <v>75</v>
      </c>
      <c r="B65" s="69">
        <v>4</v>
      </c>
      <c r="C65" s="69">
        <v>8</v>
      </c>
    </row>
    <row r="66" spans="1:3" ht="19.899999999999999" customHeight="1" x14ac:dyDescent="0.35">
      <c r="A66" s="68" t="s">
        <v>85</v>
      </c>
      <c r="B66" s="69">
        <v>6</v>
      </c>
      <c r="C66" s="69">
        <v>8</v>
      </c>
    </row>
    <row r="67" spans="1:3" ht="19.899999999999999" customHeight="1" x14ac:dyDescent="0.35">
      <c r="A67" s="68" t="s">
        <v>114</v>
      </c>
      <c r="B67" s="69">
        <v>8</v>
      </c>
      <c r="C67" s="69">
        <v>12</v>
      </c>
    </row>
    <row r="68" spans="1:3" ht="19.899999999999999" customHeight="1" x14ac:dyDescent="0.35">
      <c r="A68" s="68" t="s">
        <v>156</v>
      </c>
      <c r="B68" s="69">
        <v>8</v>
      </c>
      <c r="C68" s="69">
        <v>15</v>
      </c>
    </row>
    <row r="69" spans="1:3" ht="19.899999999999999" customHeight="1" x14ac:dyDescent="0.35">
      <c r="A69" s="68" t="s">
        <v>89</v>
      </c>
      <c r="B69" s="69">
        <v>8</v>
      </c>
      <c r="C69" s="69">
        <v>10</v>
      </c>
    </row>
    <row r="70" spans="1:3" ht="19.899999999999999" customHeight="1" x14ac:dyDescent="0.35">
      <c r="A70" s="68" t="s">
        <v>157</v>
      </c>
      <c r="B70" s="69">
        <v>8</v>
      </c>
      <c r="C70" s="69">
        <v>12</v>
      </c>
    </row>
    <row r="71" spans="1:3" ht="19.899999999999999" customHeight="1" x14ac:dyDescent="0.35">
      <c r="A71" s="68" t="s">
        <v>28</v>
      </c>
      <c r="B71" s="69">
        <v>6</v>
      </c>
      <c r="C71" s="69">
        <v>8</v>
      </c>
    </row>
    <row r="72" spans="1:3" ht="19.899999999999999" customHeight="1" x14ac:dyDescent="0.35">
      <c r="A72" s="68" t="s">
        <v>98</v>
      </c>
      <c r="B72" s="69">
        <v>3</v>
      </c>
      <c r="C72" s="69">
        <v>6</v>
      </c>
    </row>
    <row r="73" spans="1:3" ht="19.899999999999999" customHeight="1" x14ac:dyDescent="0.35">
      <c r="A73" s="68" t="s">
        <v>158</v>
      </c>
      <c r="B73" s="69">
        <v>5</v>
      </c>
      <c r="C73" s="69">
        <v>15</v>
      </c>
    </row>
    <row r="74" spans="1:3" ht="19.899999999999999" customHeight="1" x14ac:dyDescent="0.35">
      <c r="A74" s="68" t="s">
        <v>107</v>
      </c>
      <c r="B74" s="69">
        <v>4</v>
      </c>
      <c r="C74" s="69">
        <v>5</v>
      </c>
    </row>
    <row r="75" spans="1:3" ht="19.899999999999999" customHeight="1" x14ac:dyDescent="0.35">
      <c r="A75" s="68" t="s">
        <v>110</v>
      </c>
      <c r="B75" s="69">
        <v>1</v>
      </c>
      <c r="C75" s="69">
        <v>3</v>
      </c>
    </row>
    <row r="76" spans="1:3" ht="19.899999999999999" customHeight="1" x14ac:dyDescent="0.35">
      <c r="A76" s="68" t="s">
        <v>113</v>
      </c>
      <c r="B76" s="69">
        <v>15</v>
      </c>
      <c r="C76" s="69">
        <v>20</v>
      </c>
    </row>
    <row r="77" spans="1:3" ht="19.899999999999999" customHeight="1" x14ac:dyDescent="0.35">
      <c r="A77" s="65"/>
      <c r="B77" s="66"/>
      <c r="C77" s="66"/>
    </row>
    <row r="78" spans="1:3" ht="19.899999999999999" customHeight="1" x14ac:dyDescent="0.35">
      <c r="A78" s="416" t="s">
        <v>159</v>
      </c>
      <c r="B78" s="416"/>
      <c r="C78" s="416"/>
    </row>
    <row r="79" spans="1:3" ht="19.899999999999999" customHeight="1" x14ac:dyDescent="0.35">
      <c r="A79" s="70" t="s">
        <v>5</v>
      </c>
      <c r="B79" s="71" t="s">
        <v>6</v>
      </c>
      <c r="C79" s="72" t="s">
        <v>131</v>
      </c>
    </row>
    <row r="80" spans="1:3" ht="19.899999999999999" customHeight="1" x14ac:dyDescent="0.35">
      <c r="A80" s="68" t="s">
        <v>160</v>
      </c>
      <c r="B80" s="69">
        <v>4</v>
      </c>
      <c r="C80" s="69">
        <v>6</v>
      </c>
    </row>
    <row r="81" spans="1:3" ht="19.899999999999999" customHeight="1" x14ac:dyDescent="0.35">
      <c r="A81" s="68" t="s">
        <v>60</v>
      </c>
      <c r="B81" s="69">
        <v>4</v>
      </c>
      <c r="C81" s="69">
        <v>6</v>
      </c>
    </row>
    <row r="82" spans="1:3" ht="19.899999999999999" customHeight="1" x14ac:dyDescent="0.35">
      <c r="A82" s="68" t="s">
        <v>62</v>
      </c>
      <c r="B82" s="69">
        <v>15</v>
      </c>
      <c r="C82" s="69">
        <v>20</v>
      </c>
    </row>
    <row r="83" spans="1:3" ht="19.899999999999999" customHeight="1" x14ac:dyDescent="0.35">
      <c r="A83" s="68" t="s">
        <v>65</v>
      </c>
      <c r="B83" s="69">
        <v>3</v>
      </c>
      <c r="C83" s="69">
        <v>5</v>
      </c>
    </row>
    <row r="84" spans="1:3" ht="19.899999999999999" customHeight="1" x14ac:dyDescent="0.35">
      <c r="A84" s="68" t="s">
        <v>68</v>
      </c>
      <c r="B84" s="69">
        <v>5</v>
      </c>
      <c r="C84" s="69">
        <v>10</v>
      </c>
    </row>
    <row r="85" spans="1:3" ht="19.899999999999999" customHeight="1" x14ac:dyDescent="0.35">
      <c r="A85" s="68" t="s">
        <v>161</v>
      </c>
      <c r="B85" s="69">
        <v>6</v>
      </c>
      <c r="C85" s="69">
        <v>8</v>
      </c>
    </row>
    <row r="86" spans="1:3" ht="19.899999999999999" customHeight="1" x14ac:dyDescent="0.35">
      <c r="A86" s="68" t="s">
        <v>25</v>
      </c>
      <c r="B86" s="69">
        <v>6</v>
      </c>
      <c r="C86" s="69">
        <v>10</v>
      </c>
    </row>
    <row r="87" spans="1:3" ht="19.899999999999999" customHeight="1" x14ac:dyDescent="0.35">
      <c r="A87" s="68" t="s">
        <v>76</v>
      </c>
      <c r="B87" s="69">
        <v>10</v>
      </c>
      <c r="C87" s="69">
        <v>15</v>
      </c>
    </row>
    <row r="88" spans="1:3" ht="19.899999999999999" customHeight="1" x14ac:dyDescent="0.35">
      <c r="A88" s="68" t="s">
        <v>80</v>
      </c>
      <c r="B88" s="69">
        <v>8</v>
      </c>
      <c r="C88" s="69">
        <v>10</v>
      </c>
    </row>
    <row r="89" spans="1:3" ht="19.899999999999999" customHeight="1" x14ac:dyDescent="0.35">
      <c r="A89" s="68" t="s">
        <v>162</v>
      </c>
      <c r="B89" s="69">
        <v>3</v>
      </c>
      <c r="C89" s="69">
        <v>5</v>
      </c>
    </row>
    <row r="90" spans="1:3" ht="19.899999999999999" customHeight="1" x14ac:dyDescent="0.35">
      <c r="A90" s="68" t="s">
        <v>84</v>
      </c>
      <c r="B90" s="69">
        <v>1</v>
      </c>
      <c r="C90" s="69">
        <v>3</v>
      </c>
    </row>
    <row r="91" spans="1:3" ht="19.899999999999999" customHeight="1" x14ac:dyDescent="0.35">
      <c r="A91" s="65"/>
      <c r="B91" s="66"/>
      <c r="C91" s="66"/>
    </row>
    <row r="92" spans="1:3" ht="19.899999999999999" customHeight="1" x14ac:dyDescent="0.35">
      <c r="A92" s="416" t="s">
        <v>163</v>
      </c>
      <c r="B92" s="416"/>
      <c r="C92" s="416"/>
    </row>
    <row r="93" spans="1:3" ht="19.899999999999999" customHeight="1" x14ac:dyDescent="0.35">
      <c r="A93" s="60" t="s">
        <v>5</v>
      </c>
      <c r="B93" s="61" t="s">
        <v>6</v>
      </c>
      <c r="C93" s="62" t="s">
        <v>131</v>
      </c>
    </row>
    <row r="94" spans="1:3" ht="19.899999999999999" customHeight="1" x14ac:dyDescent="0.35">
      <c r="A94" s="63" t="s">
        <v>164</v>
      </c>
      <c r="B94" s="64">
        <v>5</v>
      </c>
      <c r="C94" s="64">
        <v>8</v>
      </c>
    </row>
    <row r="95" spans="1:3" ht="19.899999999999999" customHeight="1" x14ac:dyDescent="0.35">
      <c r="A95" s="63" t="s">
        <v>83</v>
      </c>
      <c r="B95" s="64">
        <v>4</v>
      </c>
      <c r="C95" s="64">
        <v>8</v>
      </c>
    </row>
    <row r="96" spans="1:3" ht="19.899999999999999" customHeight="1" x14ac:dyDescent="0.35">
      <c r="A96" s="63" t="s">
        <v>16</v>
      </c>
      <c r="B96" s="64">
        <v>8</v>
      </c>
      <c r="C96" s="64">
        <v>10</v>
      </c>
    </row>
    <row r="97" spans="1:3" ht="19.899999999999999" customHeight="1" x14ac:dyDescent="0.35">
      <c r="A97" s="63" t="s">
        <v>165</v>
      </c>
      <c r="B97" s="64">
        <v>6</v>
      </c>
      <c r="C97" s="64">
        <v>8</v>
      </c>
    </row>
    <row r="98" spans="1:3" ht="19.899999999999999" customHeight="1" x14ac:dyDescent="0.35">
      <c r="A98" s="63" t="s">
        <v>25</v>
      </c>
      <c r="B98" s="64">
        <v>6</v>
      </c>
      <c r="C98" s="64">
        <v>10</v>
      </c>
    </row>
    <row r="99" spans="1:3" ht="19.899999999999999" customHeight="1" x14ac:dyDescent="0.35">
      <c r="A99" s="63" t="s">
        <v>28</v>
      </c>
      <c r="B99" s="64">
        <v>3</v>
      </c>
      <c r="C99" s="64">
        <v>6</v>
      </c>
    </row>
    <row r="100" spans="1:3" ht="19.899999999999999" customHeight="1" x14ac:dyDescent="0.35">
      <c r="A100" s="63" t="s">
        <v>23</v>
      </c>
      <c r="B100" s="64">
        <v>10</v>
      </c>
      <c r="C100" s="64">
        <v>25</v>
      </c>
    </row>
    <row r="101" spans="1:3" ht="19.899999999999999" customHeight="1" x14ac:dyDescent="0.35">
      <c r="A101" s="65"/>
      <c r="B101" s="66"/>
      <c r="C101" s="66"/>
    </row>
    <row r="102" spans="1:3" ht="19.899999999999999" customHeight="1" x14ac:dyDescent="0.35">
      <c r="A102" s="416" t="s">
        <v>166</v>
      </c>
      <c r="B102" s="416"/>
      <c r="C102" s="416"/>
    </row>
    <row r="103" spans="1:3" ht="19.899999999999999" customHeight="1" x14ac:dyDescent="0.35">
      <c r="A103" s="60" t="s">
        <v>5</v>
      </c>
      <c r="B103" s="61" t="s">
        <v>6</v>
      </c>
      <c r="C103" s="62" t="s">
        <v>131</v>
      </c>
    </row>
    <row r="104" spans="1:3" ht="19.899999999999999" customHeight="1" x14ac:dyDescent="0.35">
      <c r="A104" s="68" t="s">
        <v>42</v>
      </c>
      <c r="B104" s="69">
        <v>4</v>
      </c>
      <c r="C104" s="69" t="s">
        <v>43</v>
      </c>
    </row>
    <row r="105" spans="1:3" ht="19.899999999999999" customHeight="1" x14ac:dyDescent="0.35">
      <c r="A105" s="68" t="s">
        <v>46</v>
      </c>
      <c r="B105" s="69">
        <v>10</v>
      </c>
      <c r="C105" s="69" t="s">
        <v>43</v>
      </c>
    </row>
    <row r="106" spans="1:3" ht="19.899999999999999" customHeight="1" x14ac:dyDescent="0.35">
      <c r="A106" s="67" t="s">
        <v>167</v>
      </c>
      <c r="B106" s="66"/>
      <c r="C106" s="66"/>
    </row>
    <row r="107" spans="1:3" ht="19.899999999999999" customHeight="1" x14ac:dyDescent="0.35">
      <c r="A107" s="67" t="s">
        <v>51</v>
      </c>
      <c r="B107" s="66"/>
      <c r="C107" s="66"/>
    </row>
    <row r="108" spans="1:3" ht="19.899999999999999" customHeight="1" x14ac:dyDescent="0.35">
      <c r="A108" s="67" t="s">
        <v>53</v>
      </c>
      <c r="B108" s="66"/>
      <c r="C108" s="66"/>
    </row>
    <row r="109" spans="1:3" ht="19.899999999999999" customHeight="1" x14ac:dyDescent="0.35">
      <c r="A109" s="65"/>
      <c r="B109" s="66"/>
      <c r="C109" s="66"/>
    </row>
    <row r="110" spans="1:3" ht="19.899999999999999" customHeight="1" x14ac:dyDescent="0.35">
      <c r="A110" s="416" t="s">
        <v>168</v>
      </c>
      <c r="B110" s="416"/>
      <c r="C110" s="416"/>
    </row>
    <row r="111" spans="1:3" ht="19.899999999999999" customHeight="1" x14ac:dyDescent="0.35">
      <c r="A111" s="60" t="s">
        <v>5</v>
      </c>
      <c r="B111" s="61" t="s">
        <v>6</v>
      </c>
      <c r="C111" s="62" t="s">
        <v>131</v>
      </c>
    </row>
    <row r="112" spans="1:3" ht="19.899999999999999" customHeight="1" x14ac:dyDescent="0.35">
      <c r="A112" s="68" t="s">
        <v>91</v>
      </c>
      <c r="B112" s="69">
        <v>40</v>
      </c>
      <c r="C112" s="69">
        <v>60</v>
      </c>
    </row>
    <row r="113" spans="1:3" ht="19.899999999999999" customHeight="1" x14ac:dyDescent="0.35">
      <c r="A113" s="68" t="s">
        <v>94</v>
      </c>
      <c r="B113" s="69">
        <v>60</v>
      </c>
      <c r="C113" s="69">
        <v>80</v>
      </c>
    </row>
    <row r="114" spans="1:3" ht="19.899999999999999" customHeight="1" x14ac:dyDescent="0.35">
      <c r="A114" s="68" t="s">
        <v>95</v>
      </c>
      <c r="B114" s="69">
        <v>20</v>
      </c>
      <c r="C114" s="69">
        <v>50</v>
      </c>
    </row>
    <row r="115" spans="1:3" ht="19.899999999999999" customHeight="1" x14ac:dyDescent="0.35">
      <c r="A115" s="68" t="s">
        <v>169</v>
      </c>
      <c r="B115" s="69" t="s">
        <v>43</v>
      </c>
      <c r="C115" s="69">
        <v>10</v>
      </c>
    </row>
    <row r="116" spans="1:3" ht="19.899999999999999" customHeight="1" x14ac:dyDescent="0.35">
      <c r="A116" s="68" t="s">
        <v>100</v>
      </c>
      <c r="B116" s="69" t="s">
        <v>43</v>
      </c>
      <c r="C116" s="69">
        <v>120</v>
      </c>
    </row>
    <row r="117" spans="1:3" ht="19.899999999999999" customHeight="1" x14ac:dyDescent="0.35">
      <c r="A117" s="68" t="s">
        <v>103</v>
      </c>
      <c r="B117" s="69" t="s">
        <v>43</v>
      </c>
      <c r="C117" s="69">
        <v>5</v>
      </c>
    </row>
    <row r="118" spans="1:3" ht="19.899999999999999" customHeight="1" x14ac:dyDescent="0.35">
      <c r="A118" s="67" t="s">
        <v>170</v>
      </c>
      <c r="B118" s="66"/>
      <c r="C118" s="66"/>
    </row>
    <row r="119" spans="1:3" ht="19.899999999999999" customHeight="1" x14ac:dyDescent="0.35">
      <c r="A119" s="67" t="s">
        <v>171</v>
      </c>
      <c r="B119" s="66"/>
      <c r="C119" s="66"/>
    </row>
    <row r="120" spans="1:3" ht="19.899999999999999" customHeight="1" x14ac:dyDescent="0.35">
      <c r="A120" s="67" t="s">
        <v>172</v>
      </c>
      <c r="B120" s="66"/>
      <c r="C120" s="66"/>
    </row>
    <row r="121" spans="1:3" ht="19.899999999999999" customHeight="1" x14ac:dyDescent="0.35">
      <c r="A121" s="65"/>
      <c r="B121" s="66"/>
      <c r="C121" s="66"/>
    </row>
    <row r="122" spans="1:3" ht="19.899999999999999" customHeight="1" x14ac:dyDescent="0.35">
      <c r="A122" s="65"/>
      <c r="B122" s="66"/>
      <c r="C122" s="66"/>
    </row>
    <row r="123" spans="1:3" ht="19.899999999999999" customHeight="1" x14ac:dyDescent="0.35">
      <c r="A123" s="417" t="s">
        <v>173</v>
      </c>
      <c r="B123" s="417"/>
      <c r="C123" s="417"/>
    </row>
    <row r="124" spans="1:3" ht="19.899999999999999" customHeight="1" x14ac:dyDescent="0.35">
      <c r="A124" s="417"/>
      <c r="B124" s="417"/>
      <c r="C124" s="417"/>
    </row>
  </sheetData>
  <mergeCells count="10">
    <mergeCell ref="A92:C92"/>
    <mergeCell ref="A102:C102"/>
    <mergeCell ref="A110:C110"/>
    <mergeCell ref="A123:C124"/>
    <mergeCell ref="A6:C6"/>
    <mergeCell ref="A19:C19"/>
    <mergeCell ref="A22:C22"/>
    <mergeCell ref="A24:C24"/>
    <mergeCell ref="A36:C36"/>
    <mergeCell ref="A78:C78"/>
  </mergeCells>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63"/>
  <sheetViews>
    <sheetView topLeftCell="A10" workbookViewId="0">
      <selection activeCell="C70" sqref="B70:C70"/>
    </sheetView>
  </sheetViews>
  <sheetFormatPr defaultRowHeight="14.5" x14ac:dyDescent="0.35"/>
  <cols>
    <col min="1" max="1" width="0.81640625" customWidth="1"/>
    <col min="2" max="2" width="14.81640625" customWidth="1"/>
    <col min="3" max="4" width="7.7265625" style="2" customWidth="1"/>
    <col min="5" max="5" width="1.7265625" customWidth="1"/>
    <col min="6" max="6" width="14.81640625" customWidth="1"/>
    <col min="7" max="8" width="7.7265625" style="2" customWidth="1"/>
    <col min="9" max="9" width="1.7265625" customWidth="1"/>
    <col min="10" max="10" width="14.81640625" customWidth="1"/>
    <col min="11" max="12" width="7.7265625" style="2" customWidth="1"/>
    <col min="13" max="13" width="0.81640625" customWidth="1"/>
    <col min="257" max="257" width="0.81640625" customWidth="1"/>
    <col min="258" max="258" width="14.81640625" customWidth="1"/>
    <col min="259" max="260" width="7.7265625" customWidth="1"/>
    <col min="261" max="261" width="1.7265625" customWidth="1"/>
    <col min="262" max="262" width="14.81640625" customWidth="1"/>
    <col min="263" max="264" width="7.7265625" customWidth="1"/>
    <col min="265" max="265" width="1.7265625" customWidth="1"/>
    <col min="266" max="266" width="14.81640625" customWidth="1"/>
    <col min="267" max="268" width="7.7265625" customWidth="1"/>
    <col min="269" max="269" width="0.81640625" customWidth="1"/>
    <col min="513" max="513" width="0.81640625" customWidth="1"/>
    <col min="514" max="514" width="14.81640625" customWidth="1"/>
    <col min="515" max="516" width="7.7265625" customWidth="1"/>
    <col min="517" max="517" width="1.7265625" customWidth="1"/>
    <col min="518" max="518" width="14.81640625" customWidth="1"/>
    <col min="519" max="520" width="7.7265625" customWidth="1"/>
    <col min="521" max="521" width="1.7265625" customWidth="1"/>
    <col min="522" max="522" width="14.81640625" customWidth="1"/>
    <col min="523" max="524" width="7.7265625" customWidth="1"/>
    <col min="525" max="525" width="0.81640625" customWidth="1"/>
    <col min="769" max="769" width="0.81640625" customWidth="1"/>
    <col min="770" max="770" width="14.81640625" customWidth="1"/>
    <col min="771" max="772" width="7.7265625" customWidth="1"/>
    <col min="773" max="773" width="1.7265625" customWidth="1"/>
    <col min="774" max="774" width="14.81640625" customWidth="1"/>
    <col min="775" max="776" width="7.7265625" customWidth="1"/>
    <col min="777" max="777" width="1.7265625" customWidth="1"/>
    <col min="778" max="778" width="14.81640625" customWidth="1"/>
    <col min="779" max="780" width="7.7265625" customWidth="1"/>
    <col min="781" max="781" width="0.81640625" customWidth="1"/>
    <col min="1025" max="1025" width="0.81640625" customWidth="1"/>
    <col min="1026" max="1026" width="14.81640625" customWidth="1"/>
    <col min="1027" max="1028" width="7.7265625" customWidth="1"/>
    <col min="1029" max="1029" width="1.7265625" customWidth="1"/>
    <col min="1030" max="1030" width="14.81640625" customWidth="1"/>
    <col min="1031" max="1032" width="7.7265625" customWidth="1"/>
    <col min="1033" max="1033" width="1.7265625" customWidth="1"/>
    <col min="1034" max="1034" width="14.81640625" customWidth="1"/>
    <col min="1035" max="1036" width="7.7265625" customWidth="1"/>
    <col min="1037" max="1037" width="0.81640625" customWidth="1"/>
    <col min="1281" max="1281" width="0.81640625" customWidth="1"/>
    <col min="1282" max="1282" width="14.81640625" customWidth="1"/>
    <col min="1283" max="1284" width="7.7265625" customWidth="1"/>
    <col min="1285" max="1285" width="1.7265625" customWidth="1"/>
    <col min="1286" max="1286" width="14.81640625" customWidth="1"/>
    <col min="1287" max="1288" width="7.7265625" customWidth="1"/>
    <col min="1289" max="1289" width="1.7265625" customWidth="1"/>
    <col min="1290" max="1290" width="14.81640625" customWidth="1"/>
    <col min="1291" max="1292" width="7.7265625" customWidth="1"/>
    <col min="1293" max="1293" width="0.81640625" customWidth="1"/>
    <col min="1537" max="1537" width="0.81640625" customWidth="1"/>
    <col min="1538" max="1538" width="14.81640625" customWidth="1"/>
    <col min="1539" max="1540" width="7.7265625" customWidth="1"/>
    <col min="1541" max="1541" width="1.7265625" customWidth="1"/>
    <col min="1542" max="1542" width="14.81640625" customWidth="1"/>
    <col min="1543" max="1544" width="7.7265625" customWidth="1"/>
    <col min="1545" max="1545" width="1.7265625" customWidth="1"/>
    <col min="1546" max="1546" width="14.81640625" customWidth="1"/>
    <col min="1547" max="1548" width="7.7265625" customWidth="1"/>
    <col min="1549" max="1549" width="0.81640625" customWidth="1"/>
    <col min="1793" max="1793" width="0.81640625" customWidth="1"/>
    <col min="1794" max="1794" width="14.81640625" customWidth="1"/>
    <col min="1795" max="1796" width="7.7265625" customWidth="1"/>
    <col min="1797" max="1797" width="1.7265625" customWidth="1"/>
    <col min="1798" max="1798" width="14.81640625" customWidth="1"/>
    <col min="1799" max="1800" width="7.7265625" customWidth="1"/>
    <col min="1801" max="1801" width="1.7265625" customWidth="1"/>
    <col min="1802" max="1802" width="14.81640625" customWidth="1"/>
    <col min="1803" max="1804" width="7.7265625" customWidth="1"/>
    <col min="1805" max="1805" width="0.81640625" customWidth="1"/>
    <col min="2049" max="2049" width="0.81640625" customWidth="1"/>
    <col min="2050" max="2050" width="14.81640625" customWidth="1"/>
    <col min="2051" max="2052" width="7.7265625" customWidth="1"/>
    <col min="2053" max="2053" width="1.7265625" customWidth="1"/>
    <col min="2054" max="2054" width="14.81640625" customWidth="1"/>
    <col min="2055" max="2056" width="7.7265625" customWidth="1"/>
    <col min="2057" max="2057" width="1.7265625" customWidth="1"/>
    <col min="2058" max="2058" width="14.81640625" customWidth="1"/>
    <col min="2059" max="2060" width="7.7265625" customWidth="1"/>
    <col min="2061" max="2061" width="0.81640625" customWidth="1"/>
    <col min="2305" max="2305" width="0.81640625" customWidth="1"/>
    <col min="2306" max="2306" width="14.81640625" customWidth="1"/>
    <col min="2307" max="2308" width="7.7265625" customWidth="1"/>
    <col min="2309" max="2309" width="1.7265625" customWidth="1"/>
    <col min="2310" max="2310" width="14.81640625" customWidth="1"/>
    <col min="2311" max="2312" width="7.7265625" customWidth="1"/>
    <col min="2313" max="2313" width="1.7265625" customWidth="1"/>
    <col min="2314" max="2314" width="14.81640625" customWidth="1"/>
    <col min="2315" max="2316" width="7.7265625" customWidth="1"/>
    <col min="2317" max="2317" width="0.81640625" customWidth="1"/>
    <col min="2561" max="2561" width="0.81640625" customWidth="1"/>
    <col min="2562" max="2562" width="14.81640625" customWidth="1"/>
    <col min="2563" max="2564" width="7.7265625" customWidth="1"/>
    <col min="2565" max="2565" width="1.7265625" customWidth="1"/>
    <col min="2566" max="2566" width="14.81640625" customWidth="1"/>
    <col min="2567" max="2568" width="7.7265625" customWidth="1"/>
    <col min="2569" max="2569" width="1.7265625" customWidth="1"/>
    <col min="2570" max="2570" width="14.81640625" customWidth="1"/>
    <col min="2571" max="2572" width="7.7265625" customWidth="1"/>
    <col min="2573" max="2573" width="0.81640625" customWidth="1"/>
    <col min="2817" max="2817" width="0.81640625" customWidth="1"/>
    <col min="2818" max="2818" width="14.81640625" customWidth="1"/>
    <col min="2819" max="2820" width="7.7265625" customWidth="1"/>
    <col min="2821" max="2821" width="1.7265625" customWidth="1"/>
    <col min="2822" max="2822" width="14.81640625" customWidth="1"/>
    <col min="2823" max="2824" width="7.7265625" customWidth="1"/>
    <col min="2825" max="2825" width="1.7265625" customWidth="1"/>
    <col min="2826" max="2826" width="14.81640625" customWidth="1"/>
    <col min="2827" max="2828" width="7.7265625" customWidth="1"/>
    <col min="2829" max="2829" width="0.81640625" customWidth="1"/>
    <col min="3073" max="3073" width="0.81640625" customWidth="1"/>
    <col min="3074" max="3074" width="14.81640625" customWidth="1"/>
    <col min="3075" max="3076" width="7.7265625" customWidth="1"/>
    <col min="3077" max="3077" width="1.7265625" customWidth="1"/>
    <col min="3078" max="3078" width="14.81640625" customWidth="1"/>
    <col min="3079" max="3080" width="7.7265625" customWidth="1"/>
    <col min="3081" max="3081" width="1.7265625" customWidth="1"/>
    <col min="3082" max="3082" width="14.81640625" customWidth="1"/>
    <col min="3083" max="3084" width="7.7265625" customWidth="1"/>
    <col min="3085" max="3085" width="0.81640625" customWidth="1"/>
    <col min="3329" max="3329" width="0.81640625" customWidth="1"/>
    <col min="3330" max="3330" width="14.81640625" customWidth="1"/>
    <col min="3331" max="3332" width="7.7265625" customWidth="1"/>
    <col min="3333" max="3333" width="1.7265625" customWidth="1"/>
    <col min="3334" max="3334" width="14.81640625" customWidth="1"/>
    <col min="3335" max="3336" width="7.7265625" customWidth="1"/>
    <col min="3337" max="3337" width="1.7265625" customWidth="1"/>
    <col min="3338" max="3338" width="14.81640625" customWidth="1"/>
    <col min="3339" max="3340" width="7.7265625" customWidth="1"/>
    <col min="3341" max="3341" width="0.81640625" customWidth="1"/>
    <col min="3585" max="3585" width="0.81640625" customWidth="1"/>
    <col min="3586" max="3586" width="14.81640625" customWidth="1"/>
    <col min="3587" max="3588" width="7.7265625" customWidth="1"/>
    <col min="3589" max="3589" width="1.7265625" customWidth="1"/>
    <col min="3590" max="3590" width="14.81640625" customWidth="1"/>
    <col min="3591" max="3592" width="7.7265625" customWidth="1"/>
    <col min="3593" max="3593" width="1.7265625" customWidth="1"/>
    <col min="3594" max="3594" width="14.81640625" customWidth="1"/>
    <col min="3595" max="3596" width="7.7265625" customWidth="1"/>
    <col min="3597" max="3597" width="0.81640625" customWidth="1"/>
    <col min="3841" max="3841" width="0.81640625" customWidth="1"/>
    <col min="3842" max="3842" width="14.81640625" customWidth="1"/>
    <col min="3843" max="3844" width="7.7265625" customWidth="1"/>
    <col min="3845" max="3845" width="1.7265625" customWidth="1"/>
    <col min="3846" max="3846" width="14.81640625" customWidth="1"/>
    <col min="3847" max="3848" width="7.7265625" customWidth="1"/>
    <col min="3849" max="3849" width="1.7265625" customWidth="1"/>
    <col min="3850" max="3850" width="14.81640625" customWidth="1"/>
    <col min="3851" max="3852" width="7.7265625" customWidth="1"/>
    <col min="3853" max="3853" width="0.81640625" customWidth="1"/>
    <col min="4097" max="4097" width="0.81640625" customWidth="1"/>
    <col min="4098" max="4098" width="14.81640625" customWidth="1"/>
    <col min="4099" max="4100" width="7.7265625" customWidth="1"/>
    <col min="4101" max="4101" width="1.7265625" customWidth="1"/>
    <col min="4102" max="4102" width="14.81640625" customWidth="1"/>
    <col min="4103" max="4104" width="7.7265625" customWidth="1"/>
    <col min="4105" max="4105" width="1.7265625" customWidth="1"/>
    <col min="4106" max="4106" width="14.81640625" customWidth="1"/>
    <col min="4107" max="4108" width="7.7265625" customWidth="1"/>
    <col min="4109" max="4109" width="0.81640625" customWidth="1"/>
    <col min="4353" max="4353" width="0.81640625" customWidth="1"/>
    <col min="4354" max="4354" width="14.81640625" customWidth="1"/>
    <col min="4355" max="4356" width="7.7265625" customWidth="1"/>
    <col min="4357" max="4357" width="1.7265625" customWidth="1"/>
    <col min="4358" max="4358" width="14.81640625" customWidth="1"/>
    <col min="4359" max="4360" width="7.7265625" customWidth="1"/>
    <col min="4361" max="4361" width="1.7265625" customWidth="1"/>
    <col min="4362" max="4362" width="14.81640625" customWidth="1"/>
    <col min="4363" max="4364" width="7.7265625" customWidth="1"/>
    <col min="4365" max="4365" width="0.81640625" customWidth="1"/>
    <col min="4609" max="4609" width="0.81640625" customWidth="1"/>
    <col min="4610" max="4610" width="14.81640625" customWidth="1"/>
    <col min="4611" max="4612" width="7.7265625" customWidth="1"/>
    <col min="4613" max="4613" width="1.7265625" customWidth="1"/>
    <col min="4614" max="4614" width="14.81640625" customWidth="1"/>
    <col min="4615" max="4616" width="7.7265625" customWidth="1"/>
    <col min="4617" max="4617" width="1.7265625" customWidth="1"/>
    <col min="4618" max="4618" width="14.81640625" customWidth="1"/>
    <col min="4619" max="4620" width="7.7265625" customWidth="1"/>
    <col min="4621" max="4621" width="0.81640625" customWidth="1"/>
    <col min="4865" max="4865" width="0.81640625" customWidth="1"/>
    <col min="4866" max="4866" width="14.81640625" customWidth="1"/>
    <col min="4867" max="4868" width="7.7265625" customWidth="1"/>
    <col min="4869" max="4869" width="1.7265625" customWidth="1"/>
    <col min="4870" max="4870" width="14.81640625" customWidth="1"/>
    <col min="4871" max="4872" width="7.7265625" customWidth="1"/>
    <col min="4873" max="4873" width="1.7265625" customWidth="1"/>
    <col min="4874" max="4874" width="14.81640625" customWidth="1"/>
    <col min="4875" max="4876" width="7.7265625" customWidth="1"/>
    <col min="4877" max="4877" width="0.81640625" customWidth="1"/>
    <col min="5121" max="5121" width="0.81640625" customWidth="1"/>
    <col min="5122" max="5122" width="14.81640625" customWidth="1"/>
    <col min="5123" max="5124" width="7.7265625" customWidth="1"/>
    <col min="5125" max="5125" width="1.7265625" customWidth="1"/>
    <col min="5126" max="5126" width="14.81640625" customWidth="1"/>
    <col min="5127" max="5128" width="7.7265625" customWidth="1"/>
    <col min="5129" max="5129" width="1.7265625" customWidth="1"/>
    <col min="5130" max="5130" width="14.81640625" customWidth="1"/>
    <col min="5131" max="5132" width="7.7265625" customWidth="1"/>
    <col min="5133" max="5133" width="0.81640625" customWidth="1"/>
    <col min="5377" max="5377" width="0.81640625" customWidth="1"/>
    <col min="5378" max="5378" width="14.81640625" customWidth="1"/>
    <col min="5379" max="5380" width="7.7265625" customWidth="1"/>
    <col min="5381" max="5381" width="1.7265625" customWidth="1"/>
    <col min="5382" max="5382" width="14.81640625" customWidth="1"/>
    <col min="5383" max="5384" width="7.7265625" customWidth="1"/>
    <col min="5385" max="5385" width="1.7265625" customWidth="1"/>
    <col min="5386" max="5386" width="14.81640625" customWidth="1"/>
    <col min="5387" max="5388" width="7.7265625" customWidth="1"/>
    <col min="5389" max="5389" width="0.81640625" customWidth="1"/>
    <col min="5633" max="5633" width="0.81640625" customWidth="1"/>
    <col min="5634" max="5634" width="14.81640625" customWidth="1"/>
    <col min="5635" max="5636" width="7.7265625" customWidth="1"/>
    <col min="5637" max="5637" width="1.7265625" customWidth="1"/>
    <col min="5638" max="5638" width="14.81640625" customWidth="1"/>
    <col min="5639" max="5640" width="7.7265625" customWidth="1"/>
    <col min="5641" max="5641" width="1.7265625" customWidth="1"/>
    <col min="5642" max="5642" width="14.81640625" customWidth="1"/>
    <col min="5643" max="5644" width="7.7265625" customWidth="1"/>
    <col min="5645" max="5645" width="0.81640625" customWidth="1"/>
    <col min="5889" max="5889" width="0.81640625" customWidth="1"/>
    <col min="5890" max="5890" width="14.81640625" customWidth="1"/>
    <col min="5891" max="5892" width="7.7265625" customWidth="1"/>
    <col min="5893" max="5893" width="1.7265625" customWidth="1"/>
    <col min="5894" max="5894" width="14.81640625" customWidth="1"/>
    <col min="5895" max="5896" width="7.7265625" customWidth="1"/>
    <col min="5897" max="5897" width="1.7265625" customWidth="1"/>
    <col min="5898" max="5898" width="14.81640625" customWidth="1"/>
    <col min="5899" max="5900" width="7.7265625" customWidth="1"/>
    <col min="5901" max="5901" width="0.81640625" customWidth="1"/>
    <col min="6145" max="6145" width="0.81640625" customWidth="1"/>
    <col min="6146" max="6146" width="14.81640625" customWidth="1"/>
    <col min="6147" max="6148" width="7.7265625" customWidth="1"/>
    <col min="6149" max="6149" width="1.7265625" customWidth="1"/>
    <col min="6150" max="6150" width="14.81640625" customWidth="1"/>
    <col min="6151" max="6152" width="7.7265625" customWidth="1"/>
    <col min="6153" max="6153" width="1.7265625" customWidth="1"/>
    <col min="6154" max="6154" width="14.81640625" customWidth="1"/>
    <col min="6155" max="6156" width="7.7265625" customWidth="1"/>
    <col min="6157" max="6157" width="0.81640625" customWidth="1"/>
    <col min="6401" max="6401" width="0.81640625" customWidth="1"/>
    <col min="6402" max="6402" width="14.81640625" customWidth="1"/>
    <col min="6403" max="6404" width="7.7265625" customWidth="1"/>
    <col min="6405" max="6405" width="1.7265625" customWidth="1"/>
    <col min="6406" max="6406" width="14.81640625" customWidth="1"/>
    <col min="6407" max="6408" width="7.7265625" customWidth="1"/>
    <col min="6409" max="6409" width="1.7265625" customWidth="1"/>
    <col min="6410" max="6410" width="14.81640625" customWidth="1"/>
    <col min="6411" max="6412" width="7.7265625" customWidth="1"/>
    <col min="6413" max="6413" width="0.81640625" customWidth="1"/>
    <col min="6657" max="6657" width="0.81640625" customWidth="1"/>
    <col min="6658" max="6658" width="14.81640625" customWidth="1"/>
    <col min="6659" max="6660" width="7.7265625" customWidth="1"/>
    <col min="6661" max="6661" width="1.7265625" customWidth="1"/>
    <col min="6662" max="6662" width="14.81640625" customWidth="1"/>
    <col min="6663" max="6664" width="7.7265625" customWidth="1"/>
    <col min="6665" max="6665" width="1.7265625" customWidth="1"/>
    <col min="6666" max="6666" width="14.81640625" customWidth="1"/>
    <col min="6667" max="6668" width="7.7265625" customWidth="1"/>
    <col min="6669" max="6669" width="0.81640625" customWidth="1"/>
    <col min="6913" max="6913" width="0.81640625" customWidth="1"/>
    <col min="6914" max="6914" width="14.81640625" customWidth="1"/>
    <col min="6915" max="6916" width="7.7265625" customWidth="1"/>
    <col min="6917" max="6917" width="1.7265625" customWidth="1"/>
    <col min="6918" max="6918" width="14.81640625" customWidth="1"/>
    <col min="6919" max="6920" width="7.7265625" customWidth="1"/>
    <col min="6921" max="6921" width="1.7265625" customWidth="1"/>
    <col min="6922" max="6922" width="14.81640625" customWidth="1"/>
    <col min="6923" max="6924" width="7.7265625" customWidth="1"/>
    <col min="6925" max="6925" width="0.81640625" customWidth="1"/>
    <col min="7169" max="7169" width="0.81640625" customWidth="1"/>
    <col min="7170" max="7170" width="14.81640625" customWidth="1"/>
    <col min="7171" max="7172" width="7.7265625" customWidth="1"/>
    <col min="7173" max="7173" width="1.7265625" customWidth="1"/>
    <col min="7174" max="7174" width="14.81640625" customWidth="1"/>
    <col min="7175" max="7176" width="7.7265625" customWidth="1"/>
    <col min="7177" max="7177" width="1.7265625" customWidth="1"/>
    <col min="7178" max="7178" width="14.81640625" customWidth="1"/>
    <col min="7179" max="7180" width="7.7265625" customWidth="1"/>
    <col min="7181" max="7181" width="0.81640625" customWidth="1"/>
    <col min="7425" max="7425" width="0.81640625" customWidth="1"/>
    <col min="7426" max="7426" width="14.81640625" customWidth="1"/>
    <col min="7427" max="7428" width="7.7265625" customWidth="1"/>
    <col min="7429" max="7429" width="1.7265625" customWidth="1"/>
    <col min="7430" max="7430" width="14.81640625" customWidth="1"/>
    <col min="7431" max="7432" width="7.7265625" customWidth="1"/>
    <col min="7433" max="7433" width="1.7265625" customWidth="1"/>
    <col min="7434" max="7434" width="14.81640625" customWidth="1"/>
    <col min="7435" max="7436" width="7.7265625" customWidth="1"/>
    <col min="7437" max="7437" width="0.81640625" customWidth="1"/>
    <col min="7681" max="7681" width="0.81640625" customWidth="1"/>
    <col min="7682" max="7682" width="14.81640625" customWidth="1"/>
    <col min="7683" max="7684" width="7.7265625" customWidth="1"/>
    <col min="7685" max="7685" width="1.7265625" customWidth="1"/>
    <col min="7686" max="7686" width="14.81640625" customWidth="1"/>
    <col min="7687" max="7688" width="7.7265625" customWidth="1"/>
    <col min="7689" max="7689" width="1.7265625" customWidth="1"/>
    <col min="7690" max="7690" width="14.81640625" customWidth="1"/>
    <col min="7691" max="7692" width="7.7265625" customWidth="1"/>
    <col min="7693" max="7693" width="0.81640625" customWidth="1"/>
    <col min="7937" max="7937" width="0.81640625" customWidth="1"/>
    <col min="7938" max="7938" width="14.81640625" customWidth="1"/>
    <col min="7939" max="7940" width="7.7265625" customWidth="1"/>
    <col min="7941" max="7941" width="1.7265625" customWidth="1"/>
    <col min="7942" max="7942" width="14.81640625" customWidth="1"/>
    <col min="7943" max="7944" width="7.7265625" customWidth="1"/>
    <col min="7945" max="7945" width="1.7265625" customWidth="1"/>
    <col min="7946" max="7946" width="14.81640625" customWidth="1"/>
    <col min="7947" max="7948" width="7.7265625" customWidth="1"/>
    <col min="7949" max="7949" width="0.81640625" customWidth="1"/>
    <col min="8193" max="8193" width="0.81640625" customWidth="1"/>
    <col min="8194" max="8194" width="14.81640625" customWidth="1"/>
    <col min="8195" max="8196" width="7.7265625" customWidth="1"/>
    <col min="8197" max="8197" width="1.7265625" customWidth="1"/>
    <col min="8198" max="8198" width="14.81640625" customWidth="1"/>
    <col min="8199" max="8200" width="7.7265625" customWidth="1"/>
    <col min="8201" max="8201" width="1.7265625" customWidth="1"/>
    <col min="8202" max="8202" width="14.81640625" customWidth="1"/>
    <col min="8203" max="8204" width="7.7265625" customWidth="1"/>
    <col min="8205" max="8205" width="0.81640625" customWidth="1"/>
    <col min="8449" max="8449" width="0.81640625" customWidth="1"/>
    <col min="8450" max="8450" width="14.81640625" customWidth="1"/>
    <col min="8451" max="8452" width="7.7265625" customWidth="1"/>
    <col min="8453" max="8453" width="1.7265625" customWidth="1"/>
    <col min="8454" max="8454" width="14.81640625" customWidth="1"/>
    <col min="8455" max="8456" width="7.7265625" customWidth="1"/>
    <col min="8457" max="8457" width="1.7265625" customWidth="1"/>
    <col min="8458" max="8458" width="14.81640625" customWidth="1"/>
    <col min="8459" max="8460" width="7.7265625" customWidth="1"/>
    <col min="8461" max="8461" width="0.81640625" customWidth="1"/>
    <col min="8705" max="8705" width="0.81640625" customWidth="1"/>
    <col min="8706" max="8706" width="14.81640625" customWidth="1"/>
    <col min="8707" max="8708" width="7.7265625" customWidth="1"/>
    <col min="8709" max="8709" width="1.7265625" customWidth="1"/>
    <col min="8710" max="8710" width="14.81640625" customWidth="1"/>
    <col min="8711" max="8712" width="7.7265625" customWidth="1"/>
    <col min="8713" max="8713" width="1.7265625" customWidth="1"/>
    <col min="8714" max="8714" width="14.81640625" customWidth="1"/>
    <col min="8715" max="8716" width="7.7265625" customWidth="1"/>
    <col min="8717" max="8717" width="0.81640625" customWidth="1"/>
    <col min="8961" max="8961" width="0.81640625" customWidth="1"/>
    <col min="8962" max="8962" width="14.81640625" customWidth="1"/>
    <col min="8963" max="8964" width="7.7265625" customWidth="1"/>
    <col min="8965" max="8965" width="1.7265625" customWidth="1"/>
    <col min="8966" max="8966" width="14.81640625" customWidth="1"/>
    <col min="8967" max="8968" width="7.7265625" customWidth="1"/>
    <col min="8969" max="8969" width="1.7265625" customWidth="1"/>
    <col min="8970" max="8970" width="14.81640625" customWidth="1"/>
    <col min="8971" max="8972" width="7.7265625" customWidth="1"/>
    <col min="8973" max="8973" width="0.81640625" customWidth="1"/>
    <col min="9217" max="9217" width="0.81640625" customWidth="1"/>
    <col min="9218" max="9218" width="14.81640625" customWidth="1"/>
    <col min="9219" max="9220" width="7.7265625" customWidth="1"/>
    <col min="9221" max="9221" width="1.7265625" customWidth="1"/>
    <col min="9222" max="9222" width="14.81640625" customWidth="1"/>
    <col min="9223" max="9224" width="7.7265625" customWidth="1"/>
    <col min="9225" max="9225" width="1.7265625" customWidth="1"/>
    <col min="9226" max="9226" width="14.81640625" customWidth="1"/>
    <col min="9227" max="9228" width="7.7265625" customWidth="1"/>
    <col min="9229" max="9229" width="0.81640625" customWidth="1"/>
    <col min="9473" max="9473" width="0.81640625" customWidth="1"/>
    <col min="9474" max="9474" width="14.81640625" customWidth="1"/>
    <col min="9475" max="9476" width="7.7265625" customWidth="1"/>
    <col min="9477" max="9477" width="1.7265625" customWidth="1"/>
    <col min="9478" max="9478" width="14.81640625" customWidth="1"/>
    <col min="9479" max="9480" width="7.7265625" customWidth="1"/>
    <col min="9481" max="9481" width="1.7265625" customWidth="1"/>
    <col min="9482" max="9482" width="14.81640625" customWidth="1"/>
    <col min="9483" max="9484" width="7.7265625" customWidth="1"/>
    <col min="9485" max="9485" width="0.81640625" customWidth="1"/>
    <col min="9729" max="9729" width="0.81640625" customWidth="1"/>
    <col min="9730" max="9730" width="14.81640625" customWidth="1"/>
    <col min="9731" max="9732" width="7.7265625" customWidth="1"/>
    <col min="9733" max="9733" width="1.7265625" customWidth="1"/>
    <col min="9734" max="9734" width="14.81640625" customWidth="1"/>
    <col min="9735" max="9736" width="7.7265625" customWidth="1"/>
    <col min="9737" max="9737" width="1.7265625" customWidth="1"/>
    <col min="9738" max="9738" width="14.81640625" customWidth="1"/>
    <col min="9739" max="9740" width="7.7265625" customWidth="1"/>
    <col min="9741" max="9741" width="0.81640625" customWidth="1"/>
    <col min="9985" max="9985" width="0.81640625" customWidth="1"/>
    <col min="9986" max="9986" width="14.81640625" customWidth="1"/>
    <col min="9987" max="9988" width="7.7265625" customWidth="1"/>
    <col min="9989" max="9989" width="1.7265625" customWidth="1"/>
    <col min="9990" max="9990" width="14.81640625" customWidth="1"/>
    <col min="9991" max="9992" width="7.7265625" customWidth="1"/>
    <col min="9993" max="9993" width="1.7265625" customWidth="1"/>
    <col min="9994" max="9994" width="14.81640625" customWidth="1"/>
    <col min="9995" max="9996" width="7.7265625" customWidth="1"/>
    <col min="9997" max="9997" width="0.81640625" customWidth="1"/>
    <col min="10241" max="10241" width="0.81640625" customWidth="1"/>
    <col min="10242" max="10242" width="14.81640625" customWidth="1"/>
    <col min="10243" max="10244" width="7.7265625" customWidth="1"/>
    <col min="10245" max="10245" width="1.7265625" customWidth="1"/>
    <col min="10246" max="10246" width="14.81640625" customWidth="1"/>
    <col min="10247" max="10248" width="7.7265625" customWidth="1"/>
    <col min="10249" max="10249" width="1.7265625" customWidth="1"/>
    <col min="10250" max="10250" width="14.81640625" customWidth="1"/>
    <col min="10251" max="10252" width="7.7265625" customWidth="1"/>
    <col min="10253" max="10253" width="0.81640625" customWidth="1"/>
    <col min="10497" max="10497" width="0.81640625" customWidth="1"/>
    <col min="10498" max="10498" width="14.81640625" customWidth="1"/>
    <col min="10499" max="10500" width="7.7265625" customWidth="1"/>
    <col min="10501" max="10501" width="1.7265625" customWidth="1"/>
    <col min="10502" max="10502" width="14.81640625" customWidth="1"/>
    <col min="10503" max="10504" width="7.7265625" customWidth="1"/>
    <col min="10505" max="10505" width="1.7265625" customWidth="1"/>
    <col min="10506" max="10506" width="14.81640625" customWidth="1"/>
    <col min="10507" max="10508" width="7.7265625" customWidth="1"/>
    <col min="10509" max="10509" width="0.81640625" customWidth="1"/>
    <col min="10753" max="10753" width="0.81640625" customWidth="1"/>
    <col min="10754" max="10754" width="14.81640625" customWidth="1"/>
    <col min="10755" max="10756" width="7.7265625" customWidth="1"/>
    <col min="10757" max="10757" width="1.7265625" customWidth="1"/>
    <col min="10758" max="10758" width="14.81640625" customWidth="1"/>
    <col min="10759" max="10760" width="7.7265625" customWidth="1"/>
    <col min="10761" max="10761" width="1.7265625" customWidth="1"/>
    <col min="10762" max="10762" width="14.81640625" customWidth="1"/>
    <col min="10763" max="10764" width="7.7265625" customWidth="1"/>
    <col min="10765" max="10765" width="0.81640625" customWidth="1"/>
    <col min="11009" max="11009" width="0.81640625" customWidth="1"/>
    <col min="11010" max="11010" width="14.81640625" customWidth="1"/>
    <col min="11011" max="11012" width="7.7265625" customWidth="1"/>
    <col min="11013" max="11013" width="1.7265625" customWidth="1"/>
    <col min="11014" max="11014" width="14.81640625" customWidth="1"/>
    <col min="11015" max="11016" width="7.7265625" customWidth="1"/>
    <col min="11017" max="11017" width="1.7265625" customWidth="1"/>
    <col min="11018" max="11018" width="14.81640625" customWidth="1"/>
    <col min="11019" max="11020" width="7.7265625" customWidth="1"/>
    <col min="11021" max="11021" width="0.81640625" customWidth="1"/>
    <col min="11265" max="11265" width="0.81640625" customWidth="1"/>
    <col min="11266" max="11266" width="14.81640625" customWidth="1"/>
    <col min="11267" max="11268" width="7.7265625" customWidth="1"/>
    <col min="11269" max="11269" width="1.7265625" customWidth="1"/>
    <col min="11270" max="11270" width="14.81640625" customWidth="1"/>
    <col min="11271" max="11272" width="7.7265625" customWidth="1"/>
    <col min="11273" max="11273" width="1.7265625" customWidth="1"/>
    <col min="11274" max="11274" width="14.81640625" customWidth="1"/>
    <col min="11275" max="11276" width="7.7265625" customWidth="1"/>
    <col min="11277" max="11277" width="0.81640625" customWidth="1"/>
    <col min="11521" max="11521" width="0.81640625" customWidth="1"/>
    <col min="11522" max="11522" width="14.81640625" customWidth="1"/>
    <col min="11523" max="11524" width="7.7265625" customWidth="1"/>
    <col min="11525" max="11525" width="1.7265625" customWidth="1"/>
    <col min="11526" max="11526" width="14.81640625" customWidth="1"/>
    <col min="11527" max="11528" width="7.7265625" customWidth="1"/>
    <col min="11529" max="11529" width="1.7265625" customWidth="1"/>
    <col min="11530" max="11530" width="14.81640625" customWidth="1"/>
    <col min="11531" max="11532" width="7.7265625" customWidth="1"/>
    <col min="11533" max="11533" width="0.81640625" customWidth="1"/>
    <col min="11777" max="11777" width="0.81640625" customWidth="1"/>
    <col min="11778" max="11778" width="14.81640625" customWidth="1"/>
    <col min="11779" max="11780" width="7.7265625" customWidth="1"/>
    <col min="11781" max="11781" width="1.7265625" customWidth="1"/>
    <col min="11782" max="11782" width="14.81640625" customWidth="1"/>
    <col min="11783" max="11784" width="7.7265625" customWidth="1"/>
    <col min="11785" max="11785" width="1.7265625" customWidth="1"/>
    <col min="11786" max="11786" width="14.81640625" customWidth="1"/>
    <col min="11787" max="11788" width="7.7265625" customWidth="1"/>
    <col min="11789" max="11789" width="0.81640625" customWidth="1"/>
    <col min="12033" max="12033" width="0.81640625" customWidth="1"/>
    <col min="12034" max="12034" width="14.81640625" customWidth="1"/>
    <col min="12035" max="12036" width="7.7265625" customWidth="1"/>
    <col min="12037" max="12037" width="1.7265625" customWidth="1"/>
    <col min="12038" max="12038" width="14.81640625" customWidth="1"/>
    <col min="12039" max="12040" width="7.7265625" customWidth="1"/>
    <col min="12041" max="12041" width="1.7265625" customWidth="1"/>
    <col min="12042" max="12042" width="14.81640625" customWidth="1"/>
    <col min="12043" max="12044" width="7.7265625" customWidth="1"/>
    <col min="12045" max="12045" width="0.81640625" customWidth="1"/>
    <col min="12289" max="12289" width="0.81640625" customWidth="1"/>
    <col min="12290" max="12290" width="14.81640625" customWidth="1"/>
    <col min="12291" max="12292" width="7.7265625" customWidth="1"/>
    <col min="12293" max="12293" width="1.7265625" customWidth="1"/>
    <col min="12294" max="12294" width="14.81640625" customWidth="1"/>
    <col min="12295" max="12296" width="7.7265625" customWidth="1"/>
    <col min="12297" max="12297" width="1.7265625" customWidth="1"/>
    <col min="12298" max="12298" width="14.81640625" customWidth="1"/>
    <col min="12299" max="12300" width="7.7265625" customWidth="1"/>
    <col min="12301" max="12301" width="0.81640625" customWidth="1"/>
    <col min="12545" max="12545" width="0.81640625" customWidth="1"/>
    <col min="12546" max="12546" width="14.81640625" customWidth="1"/>
    <col min="12547" max="12548" width="7.7265625" customWidth="1"/>
    <col min="12549" max="12549" width="1.7265625" customWidth="1"/>
    <col min="12550" max="12550" width="14.81640625" customWidth="1"/>
    <col min="12551" max="12552" width="7.7265625" customWidth="1"/>
    <col min="12553" max="12553" width="1.7265625" customWidth="1"/>
    <col min="12554" max="12554" width="14.81640625" customWidth="1"/>
    <col min="12555" max="12556" width="7.7265625" customWidth="1"/>
    <col min="12557" max="12557" width="0.81640625" customWidth="1"/>
    <col min="12801" max="12801" width="0.81640625" customWidth="1"/>
    <col min="12802" max="12802" width="14.81640625" customWidth="1"/>
    <col min="12803" max="12804" width="7.7265625" customWidth="1"/>
    <col min="12805" max="12805" width="1.7265625" customWidth="1"/>
    <col min="12806" max="12806" width="14.81640625" customWidth="1"/>
    <col min="12807" max="12808" width="7.7265625" customWidth="1"/>
    <col min="12809" max="12809" width="1.7265625" customWidth="1"/>
    <col min="12810" max="12810" width="14.81640625" customWidth="1"/>
    <col min="12811" max="12812" width="7.7265625" customWidth="1"/>
    <col min="12813" max="12813" width="0.81640625" customWidth="1"/>
    <col min="13057" max="13057" width="0.81640625" customWidth="1"/>
    <col min="13058" max="13058" width="14.81640625" customWidth="1"/>
    <col min="13059" max="13060" width="7.7265625" customWidth="1"/>
    <col min="13061" max="13061" width="1.7265625" customWidth="1"/>
    <col min="13062" max="13062" width="14.81640625" customWidth="1"/>
    <col min="13063" max="13064" width="7.7265625" customWidth="1"/>
    <col min="13065" max="13065" width="1.7265625" customWidth="1"/>
    <col min="13066" max="13066" width="14.81640625" customWidth="1"/>
    <col min="13067" max="13068" width="7.7265625" customWidth="1"/>
    <col min="13069" max="13069" width="0.81640625" customWidth="1"/>
    <col min="13313" max="13313" width="0.81640625" customWidth="1"/>
    <col min="13314" max="13314" width="14.81640625" customWidth="1"/>
    <col min="13315" max="13316" width="7.7265625" customWidth="1"/>
    <col min="13317" max="13317" width="1.7265625" customWidth="1"/>
    <col min="13318" max="13318" width="14.81640625" customWidth="1"/>
    <col min="13319" max="13320" width="7.7265625" customWidth="1"/>
    <col min="13321" max="13321" width="1.7265625" customWidth="1"/>
    <col min="13322" max="13322" width="14.81640625" customWidth="1"/>
    <col min="13323" max="13324" width="7.7265625" customWidth="1"/>
    <col min="13325" max="13325" width="0.81640625" customWidth="1"/>
    <col min="13569" max="13569" width="0.81640625" customWidth="1"/>
    <col min="13570" max="13570" width="14.81640625" customWidth="1"/>
    <col min="13571" max="13572" width="7.7265625" customWidth="1"/>
    <col min="13573" max="13573" width="1.7265625" customWidth="1"/>
    <col min="13574" max="13574" width="14.81640625" customWidth="1"/>
    <col min="13575" max="13576" width="7.7265625" customWidth="1"/>
    <col min="13577" max="13577" width="1.7265625" customWidth="1"/>
    <col min="13578" max="13578" width="14.81640625" customWidth="1"/>
    <col min="13579" max="13580" width="7.7265625" customWidth="1"/>
    <col min="13581" max="13581" width="0.81640625" customWidth="1"/>
    <col min="13825" max="13825" width="0.81640625" customWidth="1"/>
    <col min="13826" max="13826" width="14.81640625" customWidth="1"/>
    <col min="13827" max="13828" width="7.7265625" customWidth="1"/>
    <col min="13829" max="13829" width="1.7265625" customWidth="1"/>
    <col min="13830" max="13830" width="14.81640625" customWidth="1"/>
    <col min="13831" max="13832" width="7.7265625" customWidth="1"/>
    <col min="13833" max="13833" width="1.7265625" customWidth="1"/>
    <col min="13834" max="13834" width="14.81640625" customWidth="1"/>
    <col min="13835" max="13836" width="7.7265625" customWidth="1"/>
    <col min="13837" max="13837" width="0.81640625" customWidth="1"/>
    <col min="14081" max="14081" width="0.81640625" customWidth="1"/>
    <col min="14082" max="14082" width="14.81640625" customWidth="1"/>
    <col min="14083" max="14084" width="7.7265625" customWidth="1"/>
    <col min="14085" max="14085" width="1.7265625" customWidth="1"/>
    <col min="14086" max="14086" width="14.81640625" customWidth="1"/>
    <col min="14087" max="14088" width="7.7265625" customWidth="1"/>
    <col min="14089" max="14089" width="1.7265625" customWidth="1"/>
    <col min="14090" max="14090" width="14.81640625" customWidth="1"/>
    <col min="14091" max="14092" width="7.7265625" customWidth="1"/>
    <col min="14093" max="14093" width="0.81640625" customWidth="1"/>
    <col min="14337" max="14337" width="0.81640625" customWidth="1"/>
    <col min="14338" max="14338" width="14.81640625" customWidth="1"/>
    <col min="14339" max="14340" width="7.7265625" customWidth="1"/>
    <col min="14341" max="14341" width="1.7265625" customWidth="1"/>
    <col min="14342" max="14342" width="14.81640625" customWidth="1"/>
    <col min="14343" max="14344" width="7.7265625" customWidth="1"/>
    <col min="14345" max="14345" width="1.7265625" customWidth="1"/>
    <col min="14346" max="14346" width="14.81640625" customWidth="1"/>
    <col min="14347" max="14348" width="7.7265625" customWidth="1"/>
    <col min="14349" max="14349" width="0.81640625" customWidth="1"/>
    <col min="14593" max="14593" width="0.81640625" customWidth="1"/>
    <col min="14594" max="14594" width="14.81640625" customWidth="1"/>
    <col min="14595" max="14596" width="7.7265625" customWidth="1"/>
    <col min="14597" max="14597" width="1.7265625" customWidth="1"/>
    <col min="14598" max="14598" width="14.81640625" customWidth="1"/>
    <col min="14599" max="14600" width="7.7265625" customWidth="1"/>
    <col min="14601" max="14601" width="1.7265625" customWidth="1"/>
    <col min="14602" max="14602" width="14.81640625" customWidth="1"/>
    <col min="14603" max="14604" width="7.7265625" customWidth="1"/>
    <col min="14605" max="14605" width="0.81640625" customWidth="1"/>
    <col min="14849" max="14849" width="0.81640625" customWidth="1"/>
    <col min="14850" max="14850" width="14.81640625" customWidth="1"/>
    <col min="14851" max="14852" width="7.7265625" customWidth="1"/>
    <col min="14853" max="14853" width="1.7265625" customWidth="1"/>
    <col min="14854" max="14854" width="14.81640625" customWidth="1"/>
    <col min="14855" max="14856" width="7.7265625" customWidth="1"/>
    <col min="14857" max="14857" width="1.7265625" customWidth="1"/>
    <col min="14858" max="14858" width="14.81640625" customWidth="1"/>
    <col min="14859" max="14860" width="7.7265625" customWidth="1"/>
    <col min="14861" max="14861" width="0.81640625" customWidth="1"/>
    <col min="15105" max="15105" width="0.81640625" customWidth="1"/>
    <col min="15106" max="15106" width="14.81640625" customWidth="1"/>
    <col min="15107" max="15108" width="7.7265625" customWidth="1"/>
    <col min="15109" max="15109" width="1.7265625" customWidth="1"/>
    <col min="15110" max="15110" width="14.81640625" customWidth="1"/>
    <col min="15111" max="15112" width="7.7265625" customWidth="1"/>
    <col min="15113" max="15113" width="1.7265625" customWidth="1"/>
    <col min="15114" max="15114" width="14.81640625" customWidth="1"/>
    <col min="15115" max="15116" width="7.7265625" customWidth="1"/>
    <col min="15117" max="15117" width="0.81640625" customWidth="1"/>
    <col min="15361" max="15361" width="0.81640625" customWidth="1"/>
    <col min="15362" max="15362" width="14.81640625" customWidth="1"/>
    <col min="15363" max="15364" width="7.7265625" customWidth="1"/>
    <col min="15365" max="15365" width="1.7265625" customWidth="1"/>
    <col min="15366" max="15366" width="14.81640625" customWidth="1"/>
    <col min="15367" max="15368" width="7.7265625" customWidth="1"/>
    <col min="15369" max="15369" width="1.7265625" customWidth="1"/>
    <col min="15370" max="15370" width="14.81640625" customWidth="1"/>
    <col min="15371" max="15372" width="7.7265625" customWidth="1"/>
    <col min="15373" max="15373" width="0.81640625" customWidth="1"/>
    <col min="15617" max="15617" width="0.81640625" customWidth="1"/>
    <col min="15618" max="15618" width="14.81640625" customWidth="1"/>
    <col min="15619" max="15620" width="7.7265625" customWidth="1"/>
    <col min="15621" max="15621" width="1.7265625" customWidth="1"/>
    <col min="15622" max="15622" width="14.81640625" customWidth="1"/>
    <col min="15623" max="15624" width="7.7265625" customWidth="1"/>
    <col min="15625" max="15625" width="1.7265625" customWidth="1"/>
    <col min="15626" max="15626" width="14.81640625" customWidth="1"/>
    <col min="15627" max="15628" width="7.7265625" customWidth="1"/>
    <col min="15629" max="15629" width="0.81640625" customWidth="1"/>
    <col min="15873" max="15873" width="0.81640625" customWidth="1"/>
    <col min="15874" max="15874" width="14.81640625" customWidth="1"/>
    <col min="15875" max="15876" width="7.7265625" customWidth="1"/>
    <col min="15877" max="15877" width="1.7265625" customWidth="1"/>
    <col min="15878" max="15878" width="14.81640625" customWidth="1"/>
    <col min="15879" max="15880" width="7.7265625" customWidth="1"/>
    <col min="15881" max="15881" width="1.7265625" customWidth="1"/>
    <col min="15882" max="15882" width="14.81640625" customWidth="1"/>
    <col min="15883" max="15884" width="7.7265625" customWidth="1"/>
    <col min="15885" max="15885" width="0.81640625" customWidth="1"/>
    <col min="16129" max="16129" width="0.81640625" customWidth="1"/>
    <col min="16130" max="16130" width="14.81640625" customWidth="1"/>
    <col min="16131" max="16132" width="7.7265625" customWidth="1"/>
    <col min="16133" max="16133" width="1.7265625" customWidth="1"/>
    <col min="16134" max="16134" width="14.81640625" customWidth="1"/>
    <col min="16135" max="16136" width="7.7265625" customWidth="1"/>
    <col min="16137" max="16137" width="1.7265625" customWidth="1"/>
    <col min="16138" max="16138" width="14.81640625" customWidth="1"/>
    <col min="16139" max="16140" width="7.7265625" customWidth="1"/>
    <col min="16141" max="16141" width="0.81640625" customWidth="1"/>
  </cols>
  <sheetData>
    <row r="1" spans="1:13" ht="4" customHeight="1" x14ac:dyDescent="0.35">
      <c r="A1" s="4"/>
      <c r="B1" s="4"/>
      <c r="C1" s="5"/>
      <c r="D1" s="5"/>
      <c r="E1" s="4"/>
      <c r="F1" s="4"/>
      <c r="G1" s="5"/>
      <c r="H1" s="5"/>
      <c r="I1" s="4"/>
      <c r="J1" s="4"/>
      <c r="K1" s="5"/>
      <c r="L1" s="5"/>
      <c r="M1" s="4"/>
    </row>
    <row r="2" spans="1:13" x14ac:dyDescent="0.35">
      <c r="A2" s="4"/>
      <c r="B2" s="52" t="s">
        <v>1</v>
      </c>
      <c r="C2" s="53"/>
      <c r="D2" s="54"/>
      <c r="E2" s="4"/>
      <c r="F2" s="52" t="s">
        <v>2</v>
      </c>
      <c r="G2" s="53"/>
      <c r="H2" s="54"/>
      <c r="I2" s="4"/>
      <c r="J2" s="52" t="s">
        <v>3</v>
      </c>
      <c r="K2" s="53"/>
      <c r="L2" s="54"/>
      <c r="M2" s="4"/>
    </row>
    <row r="3" spans="1:13" x14ac:dyDescent="0.35">
      <c r="A3" s="4"/>
      <c r="B3" s="422" t="s">
        <v>4</v>
      </c>
      <c r="C3" s="423"/>
      <c r="D3" s="424"/>
      <c r="E3" s="4"/>
      <c r="F3" s="422" t="s">
        <v>4</v>
      </c>
      <c r="G3" s="423"/>
      <c r="H3" s="424"/>
      <c r="I3" s="4"/>
      <c r="J3" s="422" t="s">
        <v>4</v>
      </c>
      <c r="K3" s="423"/>
      <c r="L3" s="424"/>
      <c r="M3" s="4"/>
    </row>
    <row r="4" spans="1:13" x14ac:dyDescent="0.35">
      <c r="A4" s="4"/>
      <c r="B4" s="49" t="s">
        <v>5</v>
      </c>
      <c r="C4" s="50" t="s">
        <v>6</v>
      </c>
      <c r="D4" s="51" t="s">
        <v>7</v>
      </c>
      <c r="E4" s="4"/>
      <c r="F4" s="49" t="s">
        <v>5</v>
      </c>
      <c r="G4" s="50" t="s">
        <v>6</v>
      </c>
      <c r="H4" s="51" t="s">
        <v>7</v>
      </c>
      <c r="I4" s="4"/>
      <c r="J4" s="49" t="s">
        <v>5</v>
      </c>
      <c r="K4" s="50" t="s">
        <v>6</v>
      </c>
      <c r="L4" s="51" t="s">
        <v>7</v>
      </c>
      <c r="M4" s="4"/>
    </row>
    <row r="5" spans="1:13" x14ac:dyDescent="0.35">
      <c r="A5" s="4"/>
      <c r="B5" s="6" t="s">
        <v>8</v>
      </c>
      <c r="C5" s="7">
        <v>3</v>
      </c>
      <c r="D5" s="8">
        <v>5</v>
      </c>
      <c r="E5" s="4"/>
      <c r="F5" s="9" t="s">
        <v>9</v>
      </c>
      <c r="G5" s="10">
        <v>8</v>
      </c>
      <c r="H5" s="11">
        <v>10</v>
      </c>
      <c r="I5" s="4"/>
      <c r="J5" s="9" t="s">
        <v>10</v>
      </c>
      <c r="K5" s="10">
        <v>5</v>
      </c>
      <c r="L5" s="11">
        <v>8</v>
      </c>
      <c r="M5" s="4"/>
    </row>
    <row r="6" spans="1:13" x14ac:dyDescent="0.35">
      <c r="A6" s="4"/>
      <c r="B6" s="12" t="s">
        <v>11</v>
      </c>
      <c r="C6" s="13">
        <v>2</v>
      </c>
      <c r="D6" s="14">
        <v>3</v>
      </c>
      <c r="E6" s="4"/>
      <c r="F6" s="12" t="s">
        <v>12</v>
      </c>
      <c r="G6" s="13">
        <v>3</v>
      </c>
      <c r="H6" s="14">
        <v>6</v>
      </c>
      <c r="I6" s="4"/>
      <c r="J6" s="12" t="s">
        <v>13</v>
      </c>
      <c r="K6" s="13">
        <v>5</v>
      </c>
      <c r="L6" s="14">
        <v>8</v>
      </c>
      <c r="M6" s="4"/>
    </row>
    <row r="7" spans="1:13" x14ac:dyDescent="0.35">
      <c r="A7" s="4"/>
      <c r="B7" s="12" t="s">
        <v>14</v>
      </c>
      <c r="C7" s="13">
        <v>3</v>
      </c>
      <c r="D7" s="14">
        <v>5</v>
      </c>
      <c r="E7" s="4"/>
      <c r="F7" s="12" t="s">
        <v>15</v>
      </c>
      <c r="G7" s="13">
        <v>10</v>
      </c>
      <c r="H7" s="14">
        <v>15</v>
      </c>
      <c r="I7" s="4"/>
      <c r="J7" s="12" t="s">
        <v>16</v>
      </c>
      <c r="K7" s="13">
        <v>8</v>
      </c>
      <c r="L7" s="14">
        <v>10</v>
      </c>
      <c r="M7" s="4"/>
    </row>
    <row r="8" spans="1:13" x14ac:dyDescent="0.35">
      <c r="A8" s="4"/>
      <c r="B8" s="12" t="s">
        <v>17</v>
      </c>
      <c r="C8" s="13">
        <v>5</v>
      </c>
      <c r="D8" s="14">
        <v>7</v>
      </c>
      <c r="E8" s="4"/>
      <c r="F8" s="12" t="s">
        <v>18</v>
      </c>
      <c r="G8" s="13">
        <v>20</v>
      </c>
      <c r="H8" s="14">
        <v>50</v>
      </c>
      <c r="I8" s="4"/>
      <c r="J8" s="12" t="s">
        <v>19</v>
      </c>
      <c r="K8" s="13">
        <v>6</v>
      </c>
      <c r="L8" s="14">
        <v>8</v>
      </c>
      <c r="M8" s="4"/>
    </row>
    <row r="9" spans="1:13" x14ac:dyDescent="0.35">
      <c r="A9" s="4"/>
      <c r="B9" s="12" t="s">
        <v>20</v>
      </c>
      <c r="C9" s="13">
        <v>2</v>
      </c>
      <c r="D9" s="14">
        <v>3</v>
      </c>
      <c r="E9" s="4"/>
      <c r="F9" s="12" t="s">
        <v>21</v>
      </c>
      <c r="G9" s="13">
        <v>15</v>
      </c>
      <c r="H9" s="14">
        <v>20</v>
      </c>
      <c r="I9" s="4"/>
      <c r="J9" s="12" t="s">
        <v>22</v>
      </c>
      <c r="K9" s="13">
        <v>6</v>
      </c>
      <c r="L9" s="14">
        <v>8</v>
      </c>
      <c r="M9" s="4"/>
    </row>
    <row r="10" spans="1:13" x14ac:dyDescent="0.35">
      <c r="A10" s="4"/>
      <c r="B10" s="12" t="s">
        <v>23</v>
      </c>
      <c r="C10" s="13">
        <v>10</v>
      </c>
      <c r="D10" s="14">
        <v>15</v>
      </c>
      <c r="E10" s="4"/>
      <c r="F10" s="12" t="s">
        <v>24</v>
      </c>
      <c r="G10" s="13">
        <v>4</v>
      </c>
      <c r="H10" s="14">
        <v>6</v>
      </c>
      <c r="I10" s="4"/>
      <c r="J10" s="12" t="s">
        <v>25</v>
      </c>
      <c r="K10" s="13">
        <v>6</v>
      </c>
      <c r="L10" s="14">
        <v>10</v>
      </c>
      <c r="M10" s="4"/>
    </row>
    <row r="11" spans="1:13" x14ac:dyDescent="0.35">
      <c r="A11" s="4"/>
      <c r="B11" s="12" t="s">
        <v>26</v>
      </c>
      <c r="C11" s="13">
        <v>8</v>
      </c>
      <c r="D11" s="14">
        <v>10</v>
      </c>
      <c r="E11" s="4"/>
      <c r="F11" s="12" t="s">
        <v>27</v>
      </c>
      <c r="G11" s="13">
        <v>8</v>
      </c>
      <c r="H11" s="14">
        <v>15</v>
      </c>
      <c r="I11" s="4"/>
      <c r="J11" s="12" t="s">
        <v>28</v>
      </c>
      <c r="K11" s="13">
        <v>3</v>
      </c>
      <c r="L11" s="14">
        <v>6</v>
      </c>
      <c r="M11" s="4"/>
    </row>
    <row r="12" spans="1:13" x14ac:dyDescent="0.35">
      <c r="A12" s="4"/>
      <c r="B12" s="12" t="s">
        <v>29</v>
      </c>
      <c r="C12" s="13">
        <v>3</v>
      </c>
      <c r="D12" s="14">
        <v>4</v>
      </c>
      <c r="E12" s="4"/>
      <c r="F12" s="12" t="s">
        <v>30</v>
      </c>
      <c r="G12" s="13">
        <v>6</v>
      </c>
      <c r="H12" s="14">
        <v>15</v>
      </c>
      <c r="I12" s="4"/>
      <c r="J12" s="15" t="s">
        <v>23</v>
      </c>
      <c r="K12" s="16">
        <v>10</v>
      </c>
      <c r="L12" s="17">
        <v>25</v>
      </c>
      <c r="M12" s="4"/>
    </row>
    <row r="13" spans="1:13" x14ac:dyDescent="0.35">
      <c r="A13" s="4"/>
      <c r="B13" s="12" t="s">
        <v>31</v>
      </c>
      <c r="C13" s="13">
        <v>1</v>
      </c>
      <c r="D13" s="14">
        <v>2</v>
      </c>
      <c r="E13" s="4"/>
      <c r="F13" s="12" t="s">
        <v>32</v>
      </c>
      <c r="G13" s="13">
        <v>15</v>
      </c>
      <c r="H13" s="14">
        <v>30</v>
      </c>
      <c r="I13" s="4"/>
      <c r="J13" s="18"/>
      <c r="K13" s="19"/>
      <c r="L13" s="19"/>
      <c r="M13" s="4"/>
    </row>
    <row r="14" spans="1:13" x14ac:dyDescent="0.35">
      <c r="A14" s="4"/>
      <c r="B14" s="12" t="s">
        <v>33</v>
      </c>
      <c r="C14" s="13">
        <v>1</v>
      </c>
      <c r="D14" s="14">
        <v>2</v>
      </c>
      <c r="E14" s="4"/>
      <c r="F14" s="12" t="s">
        <v>34</v>
      </c>
      <c r="G14" s="13">
        <v>20</v>
      </c>
      <c r="H14" s="14">
        <v>30</v>
      </c>
      <c r="I14" s="4"/>
      <c r="J14" s="52" t="s">
        <v>35</v>
      </c>
      <c r="K14" s="53"/>
      <c r="L14" s="54"/>
      <c r="M14" s="4"/>
    </row>
    <row r="15" spans="1:13" x14ac:dyDescent="0.35">
      <c r="A15" s="4"/>
      <c r="B15" s="12" t="s">
        <v>36</v>
      </c>
      <c r="C15" s="13">
        <v>1</v>
      </c>
      <c r="D15" s="14">
        <v>2</v>
      </c>
      <c r="E15" s="4"/>
      <c r="F15" s="12" t="s">
        <v>37</v>
      </c>
      <c r="G15" s="13">
        <v>5</v>
      </c>
      <c r="H15" s="14">
        <v>7</v>
      </c>
      <c r="I15" s="4"/>
      <c r="J15" s="422" t="s">
        <v>4</v>
      </c>
      <c r="K15" s="423"/>
      <c r="L15" s="424"/>
      <c r="M15" s="4"/>
    </row>
    <row r="16" spans="1:13" x14ac:dyDescent="0.35">
      <c r="A16" s="4"/>
      <c r="B16" s="12" t="s">
        <v>38</v>
      </c>
      <c r="C16" s="13">
        <v>3</v>
      </c>
      <c r="D16" s="14">
        <v>4</v>
      </c>
      <c r="E16" s="4"/>
      <c r="F16" s="12" t="s">
        <v>39</v>
      </c>
      <c r="G16" s="13">
        <v>4</v>
      </c>
      <c r="H16" s="14">
        <v>8</v>
      </c>
      <c r="I16" s="4"/>
      <c r="J16" s="49" t="s">
        <v>5</v>
      </c>
      <c r="K16" s="50" t="s">
        <v>6</v>
      </c>
      <c r="L16" s="51" t="s">
        <v>7</v>
      </c>
      <c r="M16" s="4"/>
    </row>
    <row r="17" spans="1:13" x14ac:dyDescent="0.35">
      <c r="A17" s="4"/>
      <c r="B17" s="12" t="s">
        <v>40</v>
      </c>
      <c r="C17" s="13">
        <v>2</v>
      </c>
      <c r="D17" s="14">
        <v>3</v>
      </c>
      <c r="E17" s="4"/>
      <c r="F17" s="12" t="s">
        <v>41</v>
      </c>
      <c r="G17" s="13">
        <v>5</v>
      </c>
      <c r="H17" s="14">
        <v>10</v>
      </c>
      <c r="I17" s="4"/>
      <c r="J17" s="9" t="s">
        <v>42</v>
      </c>
      <c r="K17" s="10">
        <v>4</v>
      </c>
      <c r="L17" s="11" t="s">
        <v>43</v>
      </c>
      <c r="M17" s="4"/>
    </row>
    <row r="18" spans="1:13" x14ac:dyDescent="0.35">
      <c r="A18" s="4"/>
      <c r="B18" s="15" t="s">
        <v>44</v>
      </c>
      <c r="C18" s="16">
        <v>2</v>
      </c>
      <c r="D18" s="17">
        <v>3</v>
      </c>
      <c r="E18" s="4"/>
      <c r="F18" s="12" t="s">
        <v>45</v>
      </c>
      <c r="G18" s="13">
        <v>6</v>
      </c>
      <c r="H18" s="14">
        <v>10</v>
      </c>
      <c r="I18" s="4"/>
      <c r="J18" s="12" t="s">
        <v>46</v>
      </c>
      <c r="K18" s="13">
        <v>10</v>
      </c>
      <c r="L18" s="14" t="s">
        <v>43</v>
      </c>
      <c r="M18" s="4"/>
    </row>
    <row r="19" spans="1:13" x14ac:dyDescent="0.35">
      <c r="A19" s="4"/>
      <c r="B19" s="18"/>
      <c r="C19" s="20"/>
      <c r="D19" s="20"/>
      <c r="E19" s="4"/>
      <c r="F19" s="12" t="s">
        <v>47</v>
      </c>
      <c r="G19" s="13">
        <v>4</v>
      </c>
      <c r="H19" s="14">
        <v>6</v>
      </c>
      <c r="I19" s="4"/>
      <c r="J19" s="419" t="s">
        <v>48</v>
      </c>
      <c r="K19" s="420"/>
      <c r="L19" s="421"/>
      <c r="M19" s="4"/>
    </row>
    <row r="20" spans="1:13" x14ac:dyDescent="0.35">
      <c r="A20" s="4"/>
      <c r="B20" s="52" t="s">
        <v>49</v>
      </c>
      <c r="C20" s="55"/>
      <c r="D20" s="56"/>
      <c r="E20" s="4"/>
      <c r="F20" s="12" t="s">
        <v>50</v>
      </c>
      <c r="G20" s="13">
        <v>5</v>
      </c>
      <c r="H20" s="14">
        <v>8</v>
      </c>
      <c r="I20" s="4"/>
      <c r="J20" s="419" t="s">
        <v>51</v>
      </c>
      <c r="K20" s="420"/>
      <c r="L20" s="421"/>
      <c r="M20" s="4"/>
    </row>
    <row r="21" spans="1:13" x14ac:dyDescent="0.35">
      <c r="A21" s="4"/>
      <c r="B21" s="422" t="s">
        <v>4</v>
      </c>
      <c r="C21" s="423"/>
      <c r="D21" s="424"/>
      <c r="E21" s="4"/>
      <c r="F21" s="12" t="s">
        <v>52</v>
      </c>
      <c r="G21" s="13">
        <v>0.2</v>
      </c>
      <c r="H21" s="14">
        <v>1</v>
      </c>
      <c r="I21" s="4"/>
      <c r="J21" s="426" t="s">
        <v>53</v>
      </c>
      <c r="K21" s="427"/>
      <c r="L21" s="428"/>
      <c r="M21" s="4"/>
    </row>
    <row r="22" spans="1:13" x14ac:dyDescent="0.35">
      <c r="A22" s="4"/>
      <c r="B22" s="49" t="s">
        <v>5</v>
      </c>
      <c r="C22" s="50" t="s">
        <v>6</v>
      </c>
      <c r="D22" s="51" t="s">
        <v>7</v>
      </c>
      <c r="E22" s="4"/>
      <c r="F22" s="12" t="s">
        <v>54</v>
      </c>
      <c r="G22" s="13">
        <v>4</v>
      </c>
      <c r="H22" s="14">
        <v>6</v>
      </c>
      <c r="I22" s="4"/>
      <c r="J22" s="18"/>
      <c r="K22" s="19"/>
      <c r="L22" s="19"/>
      <c r="M22" s="4"/>
    </row>
    <row r="23" spans="1:13" x14ac:dyDescent="0.35">
      <c r="A23" s="4"/>
      <c r="B23" s="9" t="s">
        <v>55</v>
      </c>
      <c r="C23" s="10">
        <v>4</v>
      </c>
      <c r="D23" s="11">
        <v>6</v>
      </c>
      <c r="E23" s="4"/>
      <c r="F23" s="12" t="s">
        <v>56</v>
      </c>
      <c r="G23" s="13">
        <v>5</v>
      </c>
      <c r="H23" s="14">
        <v>10</v>
      </c>
      <c r="I23" s="4"/>
      <c r="J23" s="52" t="s">
        <v>57</v>
      </c>
      <c r="K23" s="53"/>
      <c r="L23" s="54"/>
      <c r="M23" s="4"/>
    </row>
    <row r="24" spans="1:13" x14ac:dyDescent="0.35">
      <c r="A24" s="4"/>
      <c r="B24" s="12" t="s">
        <v>58</v>
      </c>
      <c r="C24" s="13">
        <v>4</v>
      </c>
      <c r="D24" s="14">
        <v>6</v>
      </c>
      <c r="E24" s="4"/>
      <c r="F24" s="12" t="s">
        <v>59</v>
      </c>
      <c r="G24" s="13">
        <v>2</v>
      </c>
      <c r="H24" s="14">
        <v>3</v>
      </c>
      <c r="I24" s="4"/>
      <c r="J24" s="422" t="s">
        <v>4</v>
      </c>
      <c r="K24" s="423"/>
      <c r="L24" s="424"/>
      <c r="M24" s="4"/>
    </row>
    <row r="25" spans="1:13" x14ac:dyDescent="0.35">
      <c r="A25" s="4"/>
      <c r="B25" s="12" t="s">
        <v>60</v>
      </c>
      <c r="C25" s="13">
        <v>4</v>
      </c>
      <c r="D25" s="14">
        <v>6</v>
      </c>
      <c r="E25" s="4"/>
      <c r="F25" s="12" t="s">
        <v>61</v>
      </c>
      <c r="G25" s="13">
        <v>20</v>
      </c>
      <c r="H25" s="14">
        <v>30</v>
      </c>
      <c r="I25" s="4"/>
      <c r="J25" s="49" t="s">
        <v>5</v>
      </c>
      <c r="K25" s="50" t="s">
        <v>6</v>
      </c>
      <c r="L25" s="51" t="s">
        <v>7</v>
      </c>
      <c r="M25" s="4"/>
    </row>
    <row r="26" spans="1:13" x14ac:dyDescent="0.35">
      <c r="A26" s="4"/>
      <c r="B26" s="12" t="s">
        <v>62</v>
      </c>
      <c r="C26" s="13">
        <v>15</v>
      </c>
      <c r="D26" s="14">
        <v>20</v>
      </c>
      <c r="E26" s="4"/>
      <c r="F26" s="12" t="s">
        <v>63</v>
      </c>
      <c r="G26" s="13">
        <v>6</v>
      </c>
      <c r="H26" s="14">
        <v>8</v>
      </c>
      <c r="I26" s="4"/>
      <c r="J26" s="21" t="s">
        <v>64</v>
      </c>
      <c r="K26" s="22">
        <v>6</v>
      </c>
      <c r="L26" s="23">
        <v>15</v>
      </c>
      <c r="M26" s="4"/>
    </row>
    <row r="27" spans="1:13" x14ac:dyDescent="0.35">
      <c r="A27" s="4"/>
      <c r="B27" s="12" t="s">
        <v>65</v>
      </c>
      <c r="C27" s="13">
        <v>3</v>
      </c>
      <c r="D27" s="14">
        <v>5</v>
      </c>
      <c r="E27" s="4"/>
      <c r="F27" s="12" t="s">
        <v>66</v>
      </c>
      <c r="G27" s="13">
        <v>2</v>
      </c>
      <c r="H27" s="14">
        <v>4</v>
      </c>
      <c r="I27" s="4"/>
      <c r="J27" s="426" t="s">
        <v>67</v>
      </c>
      <c r="K27" s="427"/>
      <c r="L27" s="428"/>
      <c r="M27" s="4"/>
    </row>
    <row r="28" spans="1:13" x14ac:dyDescent="0.35">
      <c r="A28" s="4"/>
      <c r="B28" s="12" t="s">
        <v>68</v>
      </c>
      <c r="C28" s="13">
        <v>5</v>
      </c>
      <c r="D28" s="14">
        <v>10</v>
      </c>
      <c r="E28" s="4"/>
      <c r="F28" s="12" t="s">
        <v>69</v>
      </c>
      <c r="G28" s="13">
        <v>4</v>
      </c>
      <c r="H28" s="14">
        <v>6</v>
      </c>
      <c r="I28" s="4"/>
      <c r="J28" s="18"/>
      <c r="K28" s="19"/>
      <c r="L28" s="19"/>
      <c r="M28" s="4"/>
    </row>
    <row r="29" spans="1:13" x14ac:dyDescent="0.35">
      <c r="A29" s="4"/>
      <c r="B29" s="12" t="s">
        <v>22</v>
      </c>
      <c r="C29" s="13">
        <v>6</v>
      </c>
      <c r="D29" s="14">
        <v>8</v>
      </c>
      <c r="E29" s="4"/>
      <c r="F29" s="12" t="s">
        <v>70</v>
      </c>
      <c r="G29" s="13">
        <v>4</v>
      </c>
      <c r="H29" s="14">
        <v>8</v>
      </c>
      <c r="I29" s="4"/>
      <c r="J29" s="24" t="s">
        <v>71</v>
      </c>
      <c r="K29" s="429" t="s">
        <v>72</v>
      </c>
      <c r="L29" s="429"/>
      <c r="M29" s="4"/>
    </row>
    <row r="30" spans="1:13" ht="15" thickBot="1" x14ac:dyDescent="0.4">
      <c r="A30" s="4"/>
      <c r="B30" s="12" t="s">
        <v>25</v>
      </c>
      <c r="C30" s="13">
        <v>6</v>
      </c>
      <c r="D30" s="14">
        <v>10</v>
      </c>
      <c r="E30" s="4"/>
      <c r="F30" s="12" t="s">
        <v>73</v>
      </c>
      <c r="G30" s="13">
        <v>5</v>
      </c>
      <c r="H30" s="14">
        <v>8</v>
      </c>
      <c r="I30" s="4"/>
      <c r="J30" s="18"/>
      <c r="K30" s="19"/>
      <c r="L30" s="19"/>
      <c r="M30" s="4"/>
    </row>
    <row r="31" spans="1:13" x14ac:dyDescent="0.35">
      <c r="A31" s="4"/>
      <c r="B31" s="12" t="s">
        <v>74</v>
      </c>
      <c r="C31" s="13">
        <v>6</v>
      </c>
      <c r="D31" s="14">
        <v>8</v>
      </c>
      <c r="E31" s="4"/>
      <c r="F31" s="12" t="s">
        <v>75</v>
      </c>
      <c r="G31" s="13">
        <v>4</v>
      </c>
      <c r="H31" s="14">
        <v>8</v>
      </c>
      <c r="I31" s="4"/>
      <c r="J31" s="25"/>
      <c r="K31" s="26"/>
      <c r="L31" s="27"/>
      <c r="M31" s="4"/>
    </row>
    <row r="32" spans="1:13" x14ac:dyDescent="0.35">
      <c r="A32" s="4"/>
      <c r="B32" s="12" t="s">
        <v>76</v>
      </c>
      <c r="C32" s="13">
        <v>10</v>
      </c>
      <c r="D32" s="14">
        <v>15</v>
      </c>
      <c r="E32" s="4"/>
      <c r="F32" s="12" t="s">
        <v>77</v>
      </c>
      <c r="G32" s="13">
        <v>4</v>
      </c>
      <c r="H32" s="14">
        <v>8</v>
      </c>
      <c r="I32" s="4"/>
      <c r="J32" s="28" t="s">
        <v>78</v>
      </c>
      <c r="K32" s="429" t="s">
        <v>79</v>
      </c>
      <c r="L32" s="430"/>
      <c r="M32" s="4"/>
    </row>
    <row r="33" spans="1:13" x14ac:dyDescent="0.35">
      <c r="A33" s="4"/>
      <c r="B33" s="12" t="s">
        <v>80</v>
      </c>
      <c r="C33" s="13">
        <v>8</v>
      </c>
      <c r="D33" s="14">
        <v>10</v>
      </c>
      <c r="E33" s="4"/>
      <c r="F33" s="12" t="s">
        <v>81</v>
      </c>
      <c r="G33" s="13">
        <v>4</v>
      </c>
      <c r="H33" s="14">
        <v>6</v>
      </c>
      <c r="I33" s="4"/>
      <c r="J33" s="29"/>
      <c r="K33" s="19"/>
      <c r="L33" s="30"/>
      <c r="M33" s="4"/>
    </row>
    <row r="34" spans="1:13" x14ac:dyDescent="0.35">
      <c r="A34" s="4"/>
      <c r="B34" s="12" t="s">
        <v>82</v>
      </c>
      <c r="C34" s="13">
        <v>3</v>
      </c>
      <c r="D34" s="14">
        <v>5</v>
      </c>
      <c r="E34" s="4"/>
      <c r="F34" s="12" t="s">
        <v>83</v>
      </c>
      <c r="G34" s="13">
        <v>4</v>
      </c>
      <c r="H34" s="14">
        <v>8</v>
      </c>
      <c r="I34" s="4"/>
      <c r="J34" s="29"/>
      <c r="K34" s="19"/>
      <c r="L34" s="30"/>
      <c r="M34" s="4"/>
    </row>
    <row r="35" spans="1:13" x14ac:dyDescent="0.35">
      <c r="A35" s="4"/>
      <c r="B35" s="15" t="s">
        <v>84</v>
      </c>
      <c r="C35" s="16">
        <v>1</v>
      </c>
      <c r="D35" s="17">
        <v>3</v>
      </c>
      <c r="E35" s="4"/>
      <c r="F35" s="12" t="s">
        <v>85</v>
      </c>
      <c r="G35" s="13">
        <v>6</v>
      </c>
      <c r="H35" s="14">
        <v>8</v>
      </c>
      <c r="I35" s="4"/>
      <c r="J35" s="29"/>
      <c r="K35" s="19"/>
      <c r="L35" s="30"/>
      <c r="M35" s="4"/>
    </row>
    <row r="36" spans="1:13" x14ac:dyDescent="0.35">
      <c r="A36" s="4"/>
      <c r="B36" s="18"/>
      <c r="C36" s="20"/>
      <c r="D36" s="20"/>
      <c r="E36" s="4"/>
      <c r="F36" s="12" t="s">
        <v>86</v>
      </c>
      <c r="G36" s="13">
        <v>4</v>
      </c>
      <c r="H36" s="14">
        <v>8</v>
      </c>
      <c r="I36" s="4"/>
      <c r="J36" s="29"/>
      <c r="K36" s="19"/>
      <c r="L36" s="30"/>
      <c r="M36" s="4"/>
    </row>
    <row r="37" spans="1:13" ht="15" thickBot="1" x14ac:dyDescent="0.4">
      <c r="A37" s="4"/>
      <c r="B37" s="52" t="s">
        <v>87</v>
      </c>
      <c r="C37" s="55"/>
      <c r="D37" s="56"/>
      <c r="E37" s="4"/>
      <c r="F37" s="12" t="s">
        <v>88</v>
      </c>
      <c r="G37" s="13">
        <v>8</v>
      </c>
      <c r="H37" s="14">
        <v>15</v>
      </c>
      <c r="I37" s="4"/>
      <c r="J37" s="31"/>
      <c r="K37" s="32"/>
      <c r="L37" s="33"/>
      <c r="M37" s="4"/>
    </row>
    <row r="38" spans="1:13" x14ac:dyDescent="0.35">
      <c r="A38" s="4"/>
      <c r="B38" s="422" t="s">
        <v>4</v>
      </c>
      <c r="C38" s="423"/>
      <c r="D38" s="424"/>
      <c r="E38" s="4"/>
      <c r="F38" s="12" t="s">
        <v>89</v>
      </c>
      <c r="G38" s="13">
        <v>8</v>
      </c>
      <c r="H38" s="14">
        <v>10</v>
      </c>
      <c r="I38" s="4"/>
      <c r="J38" s="431" t="s">
        <v>90</v>
      </c>
      <c r="K38" s="432"/>
      <c r="L38" s="432"/>
      <c r="M38" s="4"/>
    </row>
    <row r="39" spans="1:13" x14ac:dyDescent="0.35">
      <c r="A39" s="4"/>
      <c r="B39" s="49" t="s">
        <v>5</v>
      </c>
      <c r="C39" s="50" t="s">
        <v>6</v>
      </c>
      <c r="D39" s="51" t="s">
        <v>7</v>
      </c>
      <c r="E39" s="4"/>
      <c r="F39" s="12" t="s">
        <v>157</v>
      </c>
      <c r="G39" s="13">
        <v>8</v>
      </c>
      <c r="H39" s="14">
        <v>12</v>
      </c>
      <c r="I39" s="4"/>
      <c r="J39" s="18"/>
      <c r="K39" s="19"/>
      <c r="L39" s="19"/>
      <c r="M39" s="4"/>
    </row>
    <row r="40" spans="1:13" x14ac:dyDescent="0.35">
      <c r="A40" s="4"/>
      <c r="B40" s="9" t="s">
        <v>91</v>
      </c>
      <c r="C40" s="10">
        <v>40</v>
      </c>
      <c r="D40" s="11">
        <v>50</v>
      </c>
      <c r="E40" s="4"/>
      <c r="F40" s="12" t="s">
        <v>92</v>
      </c>
      <c r="G40" s="13">
        <v>8</v>
      </c>
      <c r="H40" s="14">
        <v>10</v>
      </c>
      <c r="I40" s="4"/>
      <c r="J40" s="52" t="s">
        <v>93</v>
      </c>
      <c r="K40" s="53"/>
      <c r="L40" s="54"/>
      <c r="M40" s="4"/>
    </row>
    <row r="41" spans="1:13" x14ac:dyDescent="0.35">
      <c r="A41" s="4"/>
      <c r="B41" s="12" t="s">
        <v>94</v>
      </c>
      <c r="C41" s="13">
        <v>60</v>
      </c>
      <c r="D41" s="14">
        <v>80</v>
      </c>
      <c r="E41" s="4"/>
      <c r="F41" s="12" t="s">
        <v>28</v>
      </c>
      <c r="G41" s="13">
        <v>6</v>
      </c>
      <c r="H41" s="14">
        <v>8</v>
      </c>
      <c r="I41" s="4"/>
      <c r="J41" s="422" t="s">
        <v>4</v>
      </c>
      <c r="K41" s="423"/>
      <c r="L41" s="424"/>
      <c r="M41" s="4"/>
    </row>
    <row r="42" spans="1:13" x14ac:dyDescent="0.35">
      <c r="A42" s="4"/>
      <c r="B42" s="12" t="s">
        <v>95</v>
      </c>
      <c r="C42" s="13">
        <v>20</v>
      </c>
      <c r="D42" s="14">
        <v>50</v>
      </c>
      <c r="E42" s="4"/>
      <c r="F42" s="12" t="s">
        <v>96</v>
      </c>
      <c r="G42" s="13">
        <v>6</v>
      </c>
      <c r="H42" s="14">
        <v>8</v>
      </c>
      <c r="I42" s="4"/>
      <c r="J42" s="49" t="s">
        <v>5</v>
      </c>
      <c r="K42" s="50" t="s">
        <v>6</v>
      </c>
      <c r="L42" s="51" t="s">
        <v>7</v>
      </c>
      <c r="M42" s="4"/>
    </row>
    <row r="43" spans="1:13" x14ac:dyDescent="0.35">
      <c r="A43" s="4"/>
      <c r="B43" s="419" t="s">
        <v>97</v>
      </c>
      <c r="C43" s="425"/>
      <c r="D43" s="14">
        <v>10</v>
      </c>
      <c r="E43" s="4"/>
      <c r="F43" s="12" t="s">
        <v>98</v>
      </c>
      <c r="G43" s="13">
        <v>3</v>
      </c>
      <c r="H43" s="14">
        <v>6</v>
      </c>
      <c r="I43" s="4"/>
      <c r="J43" s="9" t="s">
        <v>99</v>
      </c>
      <c r="K43" s="10">
        <v>0.6</v>
      </c>
      <c r="L43" s="11">
        <v>1.2</v>
      </c>
      <c r="M43" s="4"/>
    </row>
    <row r="44" spans="1:13" x14ac:dyDescent="0.35">
      <c r="A44" s="4"/>
      <c r="B44" s="419" t="s">
        <v>100</v>
      </c>
      <c r="C44" s="425"/>
      <c r="D44" s="14">
        <v>120</v>
      </c>
      <c r="E44" s="4"/>
      <c r="F44" s="12" t="s">
        <v>101</v>
      </c>
      <c r="G44" s="13">
        <v>5</v>
      </c>
      <c r="H44" s="14">
        <v>15</v>
      </c>
      <c r="I44" s="4"/>
      <c r="J44" s="12" t="s">
        <v>102</v>
      </c>
      <c r="K44" s="13">
        <v>0.5</v>
      </c>
      <c r="L44" s="14">
        <v>2</v>
      </c>
      <c r="M44" s="4"/>
    </row>
    <row r="45" spans="1:13" x14ac:dyDescent="0.35">
      <c r="A45" s="4"/>
      <c r="B45" s="419" t="s">
        <v>103</v>
      </c>
      <c r="C45" s="425"/>
      <c r="D45" s="14">
        <v>5</v>
      </c>
      <c r="E45" s="4"/>
      <c r="F45" s="12" t="s">
        <v>104</v>
      </c>
      <c r="G45" s="13">
        <v>5</v>
      </c>
      <c r="H45" s="14">
        <v>15</v>
      </c>
      <c r="I45" s="4"/>
      <c r="J45" s="12" t="s">
        <v>105</v>
      </c>
      <c r="K45" s="13">
        <v>0.1</v>
      </c>
      <c r="L45" s="14">
        <v>0.6</v>
      </c>
      <c r="M45" s="4"/>
    </row>
    <row r="46" spans="1:13" x14ac:dyDescent="0.35">
      <c r="A46" s="4"/>
      <c r="B46" s="419" t="s">
        <v>106</v>
      </c>
      <c r="C46" s="420"/>
      <c r="D46" s="421"/>
      <c r="E46" s="4"/>
      <c r="F46" s="12" t="s">
        <v>107</v>
      </c>
      <c r="G46" s="13">
        <v>4</v>
      </c>
      <c r="H46" s="14">
        <v>5</v>
      </c>
      <c r="I46" s="4"/>
      <c r="J46" s="12" t="s">
        <v>108</v>
      </c>
      <c r="K46" s="13">
        <v>1</v>
      </c>
      <c r="L46" s="14">
        <v>4</v>
      </c>
      <c r="M46" s="4"/>
    </row>
    <row r="47" spans="1:13" x14ac:dyDescent="0.35">
      <c r="A47" s="4"/>
      <c r="B47" s="419" t="s">
        <v>109</v>
      </c>
      <c r="C47" s="420"/>
      <c r="D47" s="421"/>
      <c r="E47" s="4"/>
      <c r="F47" s="34" t="s">
        <v>110</v>
      </c>
      <c r="G47" s="13">
        <v>1</v>
      </c>
      <c r="H47" s="14">
        <v>3</v>
      </c>
      <c r="I47" s="4"/>
      <c r="J47" s="12" t="s">
        <v>111</v>
      </c>
      <c r="K47" s="13">
        <v>4</v>
      </c>
      <c r="L47" s="14">
        <v>15</v>
      </c>
      <c r="M47" s="4"/>
    </row>
    <row r="48" spans="1:13" x14ac:dyDescent="0.35">
      <c r="A48" s="4"/>
      <c r="B48" s="419" t="s">
        <v>112</v>
      </c>
      <c r="C48" s="420"/>
      <c r="D48" s="421"/>
      <c r="E48" s="4"/>
      <c r="F48" s="12" t="s">
        <v>113</v>
      </c>
      <c r="G48" s="13">
        <v>15</v>
      </c>
      <c r="H48" s="14">
        <v>20</v>
      </c>
      <c r="I48" s="4"/>
      <c r="J48" s="12" t="s">
        <v>114</v>
      </c>
      <c r="K48" s="13">
        <v>8</v>
      </c>
      <c r="L48" s="14">
        <v>12</v>
      </c>
      <c r="M48" s="4"/>
    </row>
    <row r="49" spans="1:13" x14ac:dyDescent="0.35">
      <c r="A49" s="4"/>
      <c r="B49" s="419" t="s">
        <v>115</v>
      </c>
      <c r="C49" s="420"/>
      <c r="D49" s="421"/>
      <c r="E49" s="4"/>
      <c r="F49" s="12" t="s">
        <v>116</v>
      </c>
      <c r="G49" s="13">
        <v>4</v>
      </c>
      <c r="H49" s="14">
        <v>6</v>
      </c>
      <c r="I49" s="4"/>
      <c r="J49" s="419" t="s">
        <v>117</v>
      </c>
      <c r="K49" s="420"/>
      <c r="L49" s="421"/>
      <c r="M49" s="4"/>
    </row>
    <row r="50" spans="1:13" x14ac:dyDescent="0.35">
      <c r="A50" s="4"/>
      <c r="B50" s="439" t="s">
        <v>118</v>
      </c>
      <c r="C50" s="440"/>
      <c r="D50" s="441"/>
      <c r="E50" s="4"/>
      <c r="F50" s="12" t="s">
        <v>119</v>
      </c>
      <c r="G50" s="13">
        <v>20</v>
      </c>
      <c r="H50" s="14">
        <v>30</v>
      </c>
      <c r="I50" s="4"/>
      <c r="J50" s="419" t="s">
        <v>120</v>
      </c>
      <c r="K50" s="420"/>
      <c r="L50" s="421"/>
      <c r="M50" s="4"/>
    </row>
    <row r="51" spans="1:13" x14ac:dyDescent="0.35">
      <c r="A51" s="4"/>
      <c r="B51" s="433" t="s">
        <v>121</v>
      </c>
      <c r="C51" s="434"/>
      <c r="D51" s="435"/>
      <c r="E51" s="4"/>
      <c r="F51" s="12" t="s">
        <v>122</v>
      </c>
      <c r="G51" s="13">
        <v>5</v>
      </c>
      <c r="H51" s="14">
        <v>15</v>
      </c>
      <c r="I51" s="4"/>
      <c r="J51" s="419" t="s">
        <v>123</v>
      </c>
      <c r="K51" s="420"/>
      <c r="L51" s="421"/>
      <c r="M51" s="4"/>
    </row>
    <row r="52" spans="1:13" x14ac:dyDescent="0.35">
      <c r="A52" s="4"/>
      <c r="B52" s="436" t="s">
        <v>124</v>
      </c>
      <c r="C52" s="437"/>
      <c r="D52" s="438"/>
      <c r="E52" s="4"/>
      <c r="F52" s="15" t="s">
        <v>125</v>
      </c>
      <c r="G52" s="16">
        <v>4</v>
      </c>
      <c r="H52" s="17">
        <v>6</v>
      </c>
      <c r="I52" s="4"/>
      <c r="J52" s="426" t="s">
        <v>126</v>
      </c>
      <c r="K52" s="427"/>
      <c r="L52" s="428"/>
      <c r="M52" s="4"/>
    </row>
    <row r="53" spans="1:13" ht="8.15" customHeight="1" x14ac:dyDescent="0.35">
      <c r="A53" s="4"/>
      <c r="B53" s="18"/>
      <c r="C53" s="20"/>
      <c r="D53" s="20"/>
      <c r="E53" s="4"/>
      <c r="F53" s="4"/>
      <c r="G53" s="5"/>
      <c r="H53" s="5"/>
      <c r="I53" s="4"/>
      <c r="J53" s="4"/>
      <c r="K53" s="5"/>
      <c r="L53" s="5"/>
      <c r="M53" s="4"/>
    </row>
    <row r="54" spans="1:13" ht="17.149999999999999" customHeight="1" x14ac:dyDescent="0.35">
      <c r="A54" s="4"/>
      <c r="B54" s="35"/>
      <c r="C54" s="36"/>
      <c r="D54" s="37"/>
      <c r="E54" s="38"/>
      <c r="F54" s="38"/>
      <c r="G54" s="39"/>
      <c r="H54" s="5"/>
      <c r="I54" s="4"/>
      <c r="J54" s="4"/>
      <c r="K54" s="5"/>
      <c r="L54" s="40"/>
      <c r="M54" s="4"/>
    </row>
    <row r="55" spans="1:13" ht="9" customHeight="1" x14ac:dyDescent="0.35">
      <c r="A55" s="4"/>
      <c r="B55" s="41"/>
      <c r="C55" s="36" t="s">
        <v>127</v>
      </c>
      <c r="D55" s="39"/>
      <c r="E55" s="39"/>
      <c r="F55" s="39"/>
      <c r="G55" s="42"/>
      <c r="H55" s="5"/>
      <c r="I55" s="4"/>
      <c r="J55" s="4"/>
      <c r="K55" s="5"/>
      <c r="L55" s="5"/>
      <c r="M55" s="4"/>
    </row>
    <row r="56" spans="1:13" ht="17.149999999999999" customHeight="1" x14ac:dyDescent="0.35">
      <c r="A56" s="4"/>
      <c r="B56" s="41"/>
      <c r="C56" s="37"/>
      <c r="D56" s="43"/>
      <c r="E56" s="43"/>
      <c r="F56" s="43"/>
      <c r="G56" s="44" t="s">
        <v>127</v>
      </c>
      <c r="H56" s="5"/>
      <c r="I56" s="4"/>
      <c r="J56" s="4"/>
      <c r="K56" s="5"/>
      <c r="L56" s="40"/>
      <c r="M56" s="4"/>
    </row>
    <row r="57" spans="1:13" ht="9" customHeight="1" x14ac:dyDescent="0.35">
      <c r="A57" s="4"/>
      <c r="B57" s="41"/>
      <c r="C57" s="37"/>
      <c r="D57" s="43"/>
      <c r="E57" s="43"/>
      <c r="F57" s="43"/>
      <c r="G57" s="45"/>
      <c r="H57" s="20"/>
      <c r="I57" s="4"/>
      <c r="J57" s="4"/>
      <c r="K57" s="20"/>
      <c r="L57" s="20"/>
      <c r="M57" s="4"/>
    </row>
    <row r="58" spans="1:13" ht="17.149999999999999" customHeight="1" x14ac:dyDescent="0.35">
      <c r="A58" s="4"/>
      <c r="B58" s="18"/>
      <c r="C58" s="20"/>
      <c r="D58" s="20"/>
      <c r="E58" s="4"/>
      <c r="F58" s="4"/>
      <c r="G58" s="20"/>
      <c r="H58" s="20"/>
      <c r="I58" s="4"/>
      <c r="J58" s="4"/>
      <c r="K58" s="20"/>
      <c r="L58" s="46"/>
      <c r="M58" s="4"/>
    </row>
    <row r="59" spans="1:13" ht="8.15" customHeight="1" x14ac:dyDescent="0.35">
      <c r="A59" s="4"/>
      <c r="B59" s="18"/>
      <c r="C59" s="20"/>
      <c r="D59" s="20"/>
      <c r="E59" s="4"/>
      <c r="F59" s="18"/>
      <c r="G59" s="20"/>
      <c r="H59" s="20"/>
      <c r="I59" s="4"/>
      <c r="J59" s="18"/>
      <c r="K59" s="20"/>
      <c r="L59" s="20"/>
      <c r="M59" s="4"/>
    </row>
    <row r="60" spans="1:13" x14ac:dyDescent="0.35">
      <c r="B60" s="47"/>
      <c r="C60" s="48"/>
      <c r="D60" s="48"/>
      <c r="F60" s="47"/>
      <c r="G60" s="48"/>
      <c r="H60" s="48"/>
      <c r="J60" s="47"/>
      <c r="K60" s="48"/>
      <c r="L60" s="48"/>
    </row>
    <row r="61" spans="1:13" x14ac:dyDescent="0.35">
      <c r="B61" s="47"/>
      <c r="C61" s="48"/>
      <c r="D61" s="48"/>
      <c r="F61" s="47"/>
      <c r="G61" s="48"/>
      <c r="H61" s="48"/>
      <c r="J61" s="47"/>
      <c r="K61" s="48"/>
      <c r="L61" s="48"/>
    </row>
    <row r="62" spans="1:13" x14ac:dyDescent="0.35">
      <c r="B62" s="47"/>
      <c r="C62" s="48"/>
      <c r="D62" s="48"/>
      <c r="F62" s="47"/>
      <c r="G62" s="48"/>
      <c r="H62" s="48"/>
      <c r="J62" s="47"/>
      <c r="K62" s="48"/>
      <c r="L62" s="48"/>
    </row>
    <row r="63" spans="1:13" x14ac:dyDescent="0.35">
      <c r="B63" s="47"/>
      <c r="C63" s="48"/>
      <c r="D63" s="48"/>
      <c r="F63" s="47"/>
      <c r="G63" s="48"/>
      <c r="H63" s="48"/>
      <c r="J63" s="47"/>
      <c r="K63" s="48"/>
      <c r="L63" s="48"/>
    </row>
  </sheetData>
  <mergeCells count="29">
    <mergeCell ref="B51:D51"/>
    <mergeCell ref="J51:L51"/>
    <mergeCell ref="B52:D52"/>
    <mergeCell ref="J52:L52"/>
    <mergeCell ref="B46:D46"/>
    <mergeCell ref="B47:D47"/>
    <mergeCell ref="B48:D48"/>
    <mergeCell ref="B49:D49"/>
    <mergeCell ref="J49:L49"/>
    <mergeCell ref="B50:D50"/>
    <mergeCell ref="J50:L50"/>
    <mergeCell ref="B45:C45"/>
    <mergeCell ref="B21:D21"/>
    <mergeCell ref="J21:L21"/>
    <mergeCell ref="J24:L24"/>
    <mergeCell ref="J27:L27"/>
    <mergeCell ref="K29:L29"/>
    <mergeCell ref="K32:L32"/>
    <mergeCell ref="B38:D38"/>
    <mergeCell ref="J38:L38"/>
    <mergeCell ref="J41:L41"/>
    <mergeCell ref="B43:C43"/>
    <mergeCell ref="B44:C44"/>
    <mergeCell ref="J20:L20"/>
    <mergeCell ref="B3:D3"/>
    <mergeCell ref="F3:H3"/>
    <mergeCell ref="J3:L3"/>
    <mergeCell ref="J15:L15"/>
    <mergeCell ref="J19:L19"/>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L33" sqref="L33"/>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79"/>
  <sheetViews>
    <sheetView view="pageBreakPreview" zoomScaleNormal="100" zoomScaleSheetLayoutView="100" workbookViewId="0">
      <selection activeCell="E56" sqref="E56"/>
    </sheetView>
  </sheetViews>
  <sheetFormatPr defaultRowHeight="14.5" x14ac:dyDescent="0.35"/>
  <cols>
    <col min="1" max="1" width="106.26953125" customWidth="1"/>
  </cols>
  <sheetData>
    <row r="1" spans="1:1" ht="28.15" customHeight="1" x14ac:dyDescent="0.35">
      <c r="A1" s="172" t="s">
        <v>224</v>
      </c>
    </row>
    <row r="2" spans="1:1" ht="8.5" customHeight="1" x14ac:dyDescent="0.35">
      <c r="A2" s="57"/>
    </row>
    <row r="3" spans="1:1" ht="130.9" customHeight="1" x14ac:dyDescent="0.35">
      <c r="A3" s="163" t="s">
        <v>504</v>
      </c>
    </row>
    <row r="4" spans="1:1" ht="41.5" customHeight="1" x14ac:dyDescent="0.35">
      <c r="A4" s="163" t="s">
        <v>505</v>
      </c>
    </row>
    <row r="5" spans="1:1" ht="19.899999999999999" customHeight="1" x14ac:dyDescent="0.35">
      <c r="A5" s="74"/>
    </row>
    <row r="6" spans="1:1" ht="19.899999999999999" customHeight="1" x14ac:dyDescent="0.35">
      <c r="A6" s="165" t="s">
        <v>175</v>
      </c>
    </row>
    <row r="7" spans="1:1" ht="8.5" customHeight="1" x14ac:dyDescent="0.35">
      <c r="A7" s="57"/>
    </row>
    <row r="8" spans="1:1" ht="67.900000000000006" customHeight="1" x14ac:dyDescent="0.35">
      <c r="A8" s="166" t="s">
        <v>176</v>
      </c>
    </row>
    <row r="9" spans="1:1" ht="9.65" customHeight="1" x14ac:dyDescent="0.35">
      <c r="A9" s="57"/>
    </row>
    <row r="10" spans="1:1" ht="39" customHeight="1" x14ac:dyDescent="0.35">
      <c r="A10" s="163" t="s">
        <v>508</v>
      </c>
    </row>
    <row r="11" spans="1:1" ht="19.899999999999999" customHeight="1" x14ac:dyDescent="0.35">
      <c r="A11" s="74"/>
    </row>
    <row r="12" spans="1:1" ht="19.899999999999999" customHeight="1" x14ac:dyDescent="0.35">
      <c r="A12" s="165" t="s">
        <v>177</v>
      </c>
    </row>
    <row r="13" spans="1:1" ht="19.899999999999999" customHeight="1" x14ac:dyDescent="0.35">
      <c r="A13" s="57"/>
    </row>
    <row r="14" spans="1:1" ht="36.65" customHeight="1" x14ac:dyDescent="0.35">
      <c r="A14" s="163" t="s">
        <v>507</v>
      </c>
    </row>
    <row r="15" spans="1:1" ht="10.9" customHeight="1" x14ac:dyDescent="0.35">
      <c r="A15" s="57"/>
    </row>
    <row r="16" spans="1:1" ht="66.650000000000006" customHeight="1" x14ac:dyDescent="0.35">
      <c r="A16" s="164" t="s">
        <v>506</v>
      </c>
    </row>
    <row r="17" spans="1:1" ht="19.899999999999999" customHeight="1" x14ac:dyDescent="0.35">
      <c r="A17" s="57"/>
    </row>
    <row r="18" spans="1:1" ht="19.899999999999999" customHeight="1" x14ac:dyDescent="0.35">
      <c r="A18" s="163" t="s">
        <v>509</v>
      </c>
    </row>
    <row r="19" spans="1:1" ht="2.5" customHeight="1" x14ac:dyDescent="0.35">
      <c r="A19" s="73"/>
    </row>
    <row r="20" spans="1:1" ht="19.899999999999999" customHeight="1" x14ac:dyDescent="0.35">
      <c r="A20" s="73"/>
    </row>
    <row r="21" spans="1:1" ht="19.899999999999999" customHeight="1" x14ac:dyDescent="0.35">
      <c r="A21" s="57"/>
    </row>
    <row r="22" spans="1:1" ht="19.899999999999999" customHeight="1" x14ac:dyDescent="0.35">
      <c r="A22" s="57"/>
    </row>
    <row r="23" spans="1:1" ht="19.899999999999999" customHeight="1" x14ac:dyDescent="0.35">
      <c r="A23" s="57"/>
    </row>
    <row r="24" spans="1:1" ht="19.899999999999999" customHeight="1" x14ac:dyDescent="0.35">
      <c r="A24" s="57"/>
    </row>
    <row r="25" spans="1:1" ht="19.899999999999999" customHeight="1" x14ac:dyDescent="0.35">
      <c r="A25" s="57"/>
    </row>
    <row r="26" spans="1:1" ht="75" customHeight="1" x14ac:dyDescent="0.35">
      <c r="A26" s="163" t="s">
        <v>510</v>
      </c>
    </row>
    <row r="27" spans="1:1" ht="19.899999999999999" customHeight="1" x14ac:dyDescent="0.35">
      <c r="A27" s="57"/>
    </row>
    <row r="28" spans="1:1" ht="52.15" customHeight="1" x14ac:dyDescent="0.35">
      <c r="A28" s="163" t="s">
        <v>511</v>
      </c>
    </row>
    <row r="29" spans="1:1" ht="19.899999999999999" customHeight="1" x14ac:dyDescent="0.35">
      <c r="A29" s="57"/>
    </row>
    <row r="30" spans="1:1" ht="46.9" customHeight="1" x14ac:dyDescent="0.35">
      <c r="A30" s="167" t="s">
        <v>512</v>
      </c>
    </row>
    <row r="31" spans="1:1" ht="19.899999999999999" customHeight="1" x14ac:dyDescent="0.35">
      <c r="A31" s="57"/>
    </row>
    <row r="32" spans="1:1" ht="30.65" customHeight="1" x14ac:dyDescent="0.35">
      <c r="A32" s="163" t="s">
        <v>178</v>
      </c>
    </row>
    <row r="33" spans="1:1" ht="19.899999999999999" customHeight="1" x14ac:dyDescent="0.35">
      <c r="A33" s="57"/>
    </row>
    <row r="34" spans="1:1" ht="84" customHeight="1" x14ac:dyDescent="0.35">
      <c r="A34" s="168" t="s">
        <v>179</v>
      </c>
    </row>
    <row r="35" spans="1:1" ht="19.899999999999999" customHeight="1" x14ac:dyDescent="0.35">
      <c r="A35" s="57"/>
    </row>
    <row r="36" spans="1:1" ht="19.899999999999999" customHeight="1" x14ac:dyDescent="0.35">
      <c r="A36" s="166" t="s">
        <v>180</v>
      </c>
    </row>
    <row r="37" spans="1:1" ht="19.899999999999999" customHeight="1" x14ac:dyDescent="0.35">
      <c r="A37" s="57"/>
    </row>
    <row r="38" spans="1:1" ht="33" customHeight="1" x14ac:dyDescent="0.35">
      <c r="A38" s="166" t="s">
        <v>181</v>
      </c>
    </row>
    <row r="39" spans="1:1" ht="19.899999999999999" customHeight="1" x14ac:dyDescent="0.35">
      <c r="A39" s="73"/>
    </row>
    <row r="40" spans="1:1" ht="19.899999999999999" customHeight="1" x14ac:dyDescent="0.35">
      <c r="A40" s="74"/>
    </row>
    <row r="41" spans="1:1" ht="19.899999999999999" customHeight="1" x14ac:dyDescent="0.35">
      <c r="A41" s="165" t="s">
        <v>182</v>
      </c>
    </row>
    <row r="42" spans="1:1" ht="7.5" customHeight="1" x14ac:dyDescent="0.35">
      <c r="A42" s="57"/>
    </row>
    <row r="43" spans="1:1" ht="42.65" customHeight="1" x14ac:dyDescent="0.35">
      <c r="A43" s="166" t="s">
        <v>183</v>
      </c>
    </row>
    <row r="44" spans="1:1" ht="9" customHeight="1" x14ac:dyDescent="0.35">
      <c r="A44" s="57"/>
    </row>
    <row r="45" spans="1:1" ht="35.5" customHeight="1" x14ac:dyDescent="0.35">
      <c r="A45" s="163" t="s">
        <v>184</v>
      </c>
    </row>
    <row r="46" spans="1:1" ht="12" customHeight="1" x14ac:dyDescent="0.35">
      <c r="A46" s="57"/>
    </row>
    <row r="47" spans="1:1" ht="44.5" customHeight="1" x14ac:dyDescent="0.35">
      <c r="A47" s="163" t="s">
        <v>185</v>
      </c>
    </row>
    <row r="48" spans="1:1" ht="7.9" customHeight="1" x14ac:dyDescent="0.35">
      <c r="A48" s="57"/>
    </row>
    <row r="49" spans="1:1" ht="29.5" customHeight="1" x14ac:dyDescent="0.35">
      <c r="A49" s="163" t="s">
        <v>186</v>
      </c>
    </row>
    <row r="50" spans="1:1" ht="9.65" customHeight="1" x14ac:dyDescent="0.35">
      <c r="A50" s="74"/>
    </row>
    <row r="51" spans="1:1" ht="51" customHeight="1" x14ac:dyDescent="0.35">
      <c r="A51" s="169" t="s">
        <v>187</v>
      </c>
    </row>
    <row r="52" spans="1:1" ht="19.899999999999999" customHeight="1" x14ac:dyDescent="0.35">
      <c r="A52" s="169" t="s">
        <v>188</v>
      </c>
    </row>
    <row r="53" spans="1:1" ht="13.9" customHeight="1" x14ac:dyDescent="0.35">
      <c r="A53" s="57"/>
    </row>
    <row r="54" spans="1:1" ht="85.15" customHeight="1" x14ac:dyDescent="0.35">
      <c r="A54" s="163" t="s">
        <v>189</v>
      </c>
    </row>
    <row r="55" spans="1:1" ht="19.899999999999999" customHeight="1" x14ac:dyDescent="0.35">
      <c r="A55" s="57"/>
    </row>
    <row r="56" spans="1:1" ht="19.899999999999999" customHeight="1" x14ac:dyDescent="0.35">
      <c r="A56" s="163" t="s">
        <v>190</v>
      </c>
    </row>
    <row r="57" spans="1:1" ht="7.15" customHeight="1" x14ac:dyDescent="0.35">
      <c r="A57" s="57"/>
    </row>
    <row r="58" spans="1:1" ht="34.9" customHeight="1" x14ac:dyDescent="0.35">
      <c r="A58" s="166" t="s">
        <v>191</v>
      </c>
    </row>
    <row r="59" spans="1:1" ht="19.899999999999999" customHeight="1" x14ac:dyDescent="0.35">
      <c r="A59" s="163"/>
    </row>
    <row r="60" spans="1:1" ht="19.899999999999999" customHeight="1" x14ac:dyDescent="0.35">
      <c r="A60" s="73"/>
    </row>
    <row r="61" spans="1:1" ht="19.899999999999999" customHeight="1" x14ac:dyDescent="0.35">
      <c r="A61" s="76" t="s">
        <v>192</v>
      </c>
    </row>
    <row r="62" spans="1:1" ht="19.899999999999999" customHeight="1" x14ac:dyDescent="0.35">
      <c r="A62" s="57"/>
    </row>
    <row r="63" spans="1:1" ht="19.899999999999999" customHeight="1" x14ac:dyDescent="0.35">
      <c r="A63" s="75" t="s">
        <v>193</v>
      </c>
    </row>
    <row r="64" spans="1:1" ht="19.899999999999999" customHeight="1" x14ac:dyDescent="0.35">
      <c r="A64" s="57"/>
    </row>
    <row r="65" spans="1:1" ht="19.899999999999999" customHeight="1" x14ac:dyDescent="0.35">
      <c r="A65" s="75" t="s">
        <v>194</v>
      </c>
    </row>
    <row r="66" spans="1:1" ht="19.899999999999999" customHeight="1" x14ac:dyDescent="0.35"/>
    <row r="67" spans="1:1" ht="19.899999999999999" customHeight="1" x14ac:dyDescent="0.35"/>
    <row r="68" spans="1:1" ht="19.899999999999999" customHeight="1" x14ac:dyDescent="0.35"/>
    <row r="69" spans="1:1" ht="19.899999999999999" customHeight="1" x14ac:dyDescent="0.35"/>
    <row r="70" spans="1:1" ht="19.899999999999999" customHeight="1" x14ac:dyDescent="0.35"/>
    <row r="71" spans="1:1" ht="19.899999999999999" customHeight="1" x14ac:dyDescent="0.35"/>
    <row r="72" spans="1:1" ht="19.899999999999999" customHeight="1" x14ac:dyDescent="0.35"/>
    <row r="73" spans="1:1" ht="19.899999999999999" customHeight="1" x14ac:dyDescent="0.35"/>
    <row r="74" spans="1:1" ht="19.899999999999999" customHeight="1" x14ac:dyDescent="0.35"/>
    <row r="75" spans="1:1" ht="19.899999999999999" customHeight="1" x14ac:dyDescent="0.35"/>
    <row r="76" spans="1:1" ht="19.899999999999999" customHeight="1" x14ac:dyDescent="0.35"/>
    <row r="77" spans="1:1" ht="19.899999999999999" customHeight="1" x14ac:dyDescent="0.35"/>
    <row r="78" spans="1:1" ht="19.899999999999999" customHeight="1" x14ac:dyDescent="0.35"/>
    <row r="79" spans="1:1" ht="19.899999999999999" customHeight="1" x14ac:dyDescent="0.35"/>
  </sheetData>
  <hyperlinks>
    <hyperlink ref="A8" r:id="rId1" display="https://codex.vlaanderen.be/Portals/Codex/documenten/1013487.html" xr:uid="{00000000-0004-0000-0100-000000000000}"/>
    <hyperlink ref="A36" r:id="rId2" display="https://www.agion.be/oppervlaktes-en-afmetingen" xr:uid="{00000000-0004-0000-0100-000001000000}"/>
    <hyperlink ref="A38" r:id="rId3" display="https://www.agion.be/instrument-duurzame-scholenbouw-0" xr:uid="{00000000-0004-0000-0100-000002000000}"/>
    <hyperlink ref="A43" r:id="rId4" display="https://www.agion.be/codex-over-het-welzijn-op-het-werk-0" xr:uid="{00000000-0004-0000-0100-000003000000}"/>
    <hyperlink ref="A58" r:id="rId5" display="https://www.agion.be/duurzame-scholen-verbouwen-met-gro" xr:uid="{00000000-0004-0000-0100-000004000000}"/>
    <hyperlink ref="A63" r:id="rId6" display="http://www.leefmilieu.brussels/themas/gebouwen/de-epb/bouwen-en-renoveren/eisen-en-procedures" xr:uid="{00000000-0004-0000-0100-000005000000}"/>
    <hyperlink ref="A65" r:id="rId7" display="https://www.energiesparen.be/bouwen-en-verbouwen/epb-pedia/technieken/ventilatie/hygi%C3%ABnische-ventilatie/nieuwbouw-niet-residentieel" xr:uid="{00000000-0004-0000-0100-000006000000}"/>
  </hyperlinks>
  <pageMargins left="0.7" right="0.7" top="0.75" bottom="0.75" header="0.3" footer="0.3"/>
  <pageSetup paperSize="9" orientation="portrait" horizontalDpi="1200" verticalDpi="1200" r:id="rId8"/>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A190" sqref="A190"/>
    </sheetView>
  </sheetViews>
  <sheetFormatPr defaultRowHeight="14.5" x14ac:dyDescent="0.3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election activeCell="A190" sqref="A190"/>
    </sheetView>
  </sheetViews>
  <sheetFormatPr defaultRowHeight="14.5" x14ac:dyDescent="0.3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6" workbookViewId="0">
      <selection activeCell="A190" sqref="A190"/>
    </sheetView>
  </sheetViews>
  <sheetFormatPr defaultRowHeight="14.5"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60"/>
  <sheetViews>
    <sheetView view="pageBreakPreview" topLeftCell="A81" zoomScaleNormal="100" zoomScaleSheetLayoutView="100" workbookViewId="0">
      <selection activeCell="C89" sqref="C89"/>
    </sheetView>
  </sheetViews>
  <sheetFormatPr defaultRowHeight="14.5" x14ac:dyDescent="0.35"/>
  <sheetData>
    <row r="1" spans="1:10" ht="18.5" x14ac:dyDescent="0.45">
      <c r="A1" s="103" t="s">
        <v>494</v>
      </c>
    </row>
    <row r="2" spans="1:10" x14ac:dyDescent="0.35">
      <c r="A2" s="1" t="s">
        <v>570</v>
      </c>
      <c r="B2" s="1"/>
    </row>
    <row r="3" spans="1:10" ht="156" customHeight="1" x14ac:dyDescent="0.35">
      <c r="A3" s="375" t="s">
        <v>571</v>
      </c>
      <c r="B3" s="375"/>
      <c r="C3" s="375"/>
      <c r="D3" s="375"/>
      <c r="E3" s="375"/>
      <c r="F3" s="375"/>
      <c r="G3" s="375"/>
      <c r="H3" s="375"/>
      <c r="I3" s="375"/>
      <c r="J3" s="274"/>
    </row>
    <row r="4" spans="1:10" ht="9" customHeight="1" x14ac:dyDescent="0.35"/>
    <row r="5" spans="1:10" x14ac:dyDescent="0.35">
      <c r="A5" s="1" t="s">
        <v>521</v>
      </c>
    </row>
    <row r="6" spans="1:10" ht="65.25" customHeight="1" x14ac:dyDescent="0.35">
      <c r="A6" s="375" t="s">
        <v>588</v>
      </c>
      <c r="B6" s="375"/>
      <c r="C6" s="375"/>
      <c r="D6" s="375"/>
      <c r="E6" s="375"/>
      <c r="F6" s="375"/>
      <c r="G6" s="375"/>
      <c r="H6" s="375"/>
      <c r="I6" s="375"/>
      <c r="J6" s="274"/>
    </row>
    <row r="7" spans="1:10" ht="10.15" customHeight="1" x14ac:dyDescent="0.35"/>
    <row r="8" spans="1:10" x14ac:dyDescent="0.35">
      <c r="A8" s="1" t="s">
        <v>523</v>
      </c>
    </row>
    <row r="9" spans="1:10" ht="30" customHeight="1" x14ac:dyDescent="0.35">
      <c r="A9" s="374" t="s">
        <v>522</v>
      </c>
      <c r="B9" s="374"/>
      <c r="C9" s="374"/>
      <c r="D9" s="374"/>
      <c r="E9" s="374"/>
      <c r="F9" s="374"/>
      <c r="G9" s="374"/>
      <c r="H9" s="374"/>
      <c r="I9" s="374"/>
    </row>
    <row r="10" spans="1:10" s="193" customFormat="1" ht="119.25" customHeight="1" x14ac:dyDescent="0.35">
      <c r="A10" s="374" t="s">
        <v>589</v>
      </c>
      <c r="B10" s="374"/>
      <c r="C10" s="374"/>
      <c r="D10" s="374"/>
      <c r="E10" s="374"/>
      <c r="F10" s="374"/>
      <c r="G10" s="374"/>
      <c r="H10" s="374"/>
      <c r="I10" s="374"/>
      <c r="J10" s="3"/>
    </row>
    <row r="11" spans="1:10" ht="10.15" customHeight="1" x14ac:dyDescent="0.35"/>
    <row r="12" spans="1:10" ht="269.25" customHeight="1" x14ac:dyDescent="0.35">
      <c r="A12" s="374" t="s">
        <v>648</v>
      </c>
      <c r="B12" s="374"/>
      <c r="C12" s="374"/>
      <c r="D12" s="374"/>
      <c r="E12" s="374"/>
      <c r="F12" s="374"/>
      <c r="G12" s="374"/>
      <c r="H12" s="374"/>
      <c r="I12" s="374"/>
      <c r="J12" s="3"/>
    </row>
    <row r="13" spans="1:10" ht="164.25" customHeight="1" x14ac:dyDescent="0.35">
      <c r="A13" s="374" t="s">
        <v>647</v>
      </c>
      <c r="B13" s="374"/>
      <c r="C13" s="374"/>
      <c r="D13" s="374"/>
      <c r="E13" s="374"/>
      <c r="F13" s="374"/>
      <c r="G13" s="374"/>
      <c r="H13" s="374"/>
      <c r="I13" s="374"/>
      <c r="J13" s="192"/>
    </row>
    <row r="14" spans="1:10" ht="15" customHeight="1" x14ac:dyDescent="0.35">
      <c r="A14" s="256"/>
      <c r="B14" s="192"/>
      <c r="C14" s="192"/>
      <c r="D14" s="192"/>
      <c r="E14" s="192"/>
      <c r="F14" s="192"/>
      <c r="G14" s="192"/>
      <c r="H14" s="192"/>
      <c r="I14" s="192"/>
      <c r="J14" s="192"/>
    </row>
    <row r="15" spans="1:10" ht="15" customHeight="1" x14ac:dyDescent="0.35">
      <c r="A15" s="256"/>
      <c r="B15" s="192"/>
      <c r="C15" s="192"/>
      <c r="D15" s="192"/>
      <c r="E15" s="192"/>
      <c r="F15" s="192"/>
      <c r="G15" s="192"/>
      <c r="H15" s="192"/>
      <c r="I15" s="192"/>
      <c r="J15" s="192"/>
    </row>
    <row r="16" spans="1:10" ht="15" customHeight="1" x14ac:dyDescent="0.35">
      <c r="A16" s="192"/>
      <c r="B16" s="192"/>
      <c r="C16" s="192"/>
      <c r="D16" s="192"/>
      <c r="E16" s="192"/>
      <c r="F16" s="192"/>
      <c r="G16" s="192"/>
      <c r="H16" s="192"/>
      <c r="I16" s="192"/>
      <c r="J16" s="192"/>
    </row>
    <row r="17" spans="1:10" ht="15" customHeight="1" x14ac:dyDescent="0.35">
      <c r="A17" s="192"/>
      <c r="B17" s="192"/>
      <c r="C17" s="192"/>
      <c r="D17" s="192"/>
      <c r="E17" s="192"/>
      <c r="F17" s="192"/>
      <c r="G17" s="192"/>
      <c r="H17" s="192"/>
      <c r="I17" s="192"/>
      <c r="J17" s="192"/>
    </row>
    <row r="18" spans="1:10" ht="15" customHeight="1" x14ac:dyDescent="0.35">
      <c r="A18" s="192"/>
      <c r="B18" s="192"/>
      <c r="C18" s="192"/>
      <c r="D18" s="192"/>
      <c r="E18" s="192"/>
      <c r="F18" s="192"/>
      <c r="G18" s="192"/>
      <c r="H18" s="192"/>
      <c r="I18" s="192"/>
      <c r="J18" s="192"/>
    </row>
    <row r="19" spans="1:10" ht="15" customHeight="1" x14ac:dyDescent="0.35">
      <c r="A19" s="192"/>
      <c r="B19" s="192"/>
      <c r="C19" s="192"/>
      <c r="D19" s="192"/>
      <c r="E19" s="192"/>
      <c r="F19" s="192"/>
      <c r="G19" s="192"/>
      <c r="H19" s="192"/>
      <c r="I19" s="192"/>
      <c r="J19" s="192"/>
    </row>
    <row r="20" spans="1:10" ht="15" customHeight="1" x14ac:dyDescent="0.35">
      <c r="A20" s="192"/>
      <c r="B20" s="192"/>
      <c r="C20" s="192"/>
      <c r="D20" s="192"/>
      <c r="E20" s="192"/>
      <c r="F20" s="192"/>
      <c r="G20" s="192"/>
      <c r="H20" s="192"/>
      <c r="I20" s="192"/>
      <c r="J20" s="192"/>
    </row>
    <row r="21" spans="1:10" ht="15" customHeight="1" x14ac:dyDescent="0.35">
      <c r="A21" s="192"/>
      <c r="B21" s="192"/>
      <c r="C21" s="192"/>
      <c r="D21" s="192"/>
      <c r="E21" s="192"/>
      <c r="F21" s="192"/>
      <c r="G21" s="192"/>
      <c r="H21" s="192"/>
      <c r="I21" s="192"/>
      <c r="J21" s="192"/>
    </row>
    <row r="22" spans="1:10" ht="15" customHeight="1" x14ac:dyDescent="0.35">
      <c r="A22" s="192"/>
      <c r="B22" s="192"/>
      <c r="C22" s="192"/>
      <c r="D22" s="192"/>
      <c r="E22" s="192"/>
      <c r="F22" s="192"/>
      <c r="G22" s="192"/>
      <c r="H22" s="192"/>
      <c r="I22" s="192"/>
      <c r="J22" s="192"/>
    </row>
    <row r="23" spans="1:10" ht="15" customHeight="1" x14ac:dyDescent="0.35">
      <c r="A23" s="192"/>
      <c r="B23" s="192"/>
      <c r="C23" s="192"/>
      <c r="D23" s="192"/>
      <c r="E23" s="192"/>
      <c r="F23" s="192"/>
      <c r="G23" s="192"/>
      <c r="H23" s="192"/>
      <c r="I23" s="192"/>
      <c r="J23" s="192"/>
    </row>
    <row r="24" spans="1:10" ht="15" customHeight="1" x14ac:dyDescent="0.35">
      <c r="A24" s="192"/>
      <c r="B24" s="192"/>
      <c r="C24" s="192"/>
      <c r="D24" s="192"/>
      <c r="E24" s="192"/>
      <c r="F24" s="192"/>
      <c r="G24" s="192"/>
      <c r="H24" s="192"/>
      <c r="I24" s="192"/>
      <c r="J24" s="192"/>
    </row>
    <row r="25" spans="1:10" ht="15" customHeight="1" x14ac:dyDescent="0.35">
      <c r="A25" s="192"/>
      <c r="B25" s="192"/>
      <c r="C25" s="192"/>
      <c r="D25" s="192"/>
      <c r="E25" s="192"/>
      <c r="F25" s="192"/>
      <c r="G25" s="192"/>
      <c r="H25" s="192"/>
      <c r="I25" s="192"/>
      <c r="J25" s="192"/>
    </row>
    <row r="26" spans="1:10" ht="15" customHeight="1" x14ac:dyDescent="0.35">
      <c r="A26" s="192"/>
      <c r="B26" s="192"/>
      <c r="C26" s="192"/>
      <c r="D26" s="192"/>
      <c r="E26" s="192"/>
      <c r="F26" s="192"/>
      <c r="G26" s="192"/>
      <c r="H26" s="192"/>
      <c r="I26" s="192"/>
      <c r="J26" s="192"/>
    </row>
    <row r="27" spans="1:10" ht="15" customHeight="1" x14ac:dyDescent="0.35">
      <c r="A27" s="192"/>
      <c r="B27" s="192"/>
      <c r="C27" s="192"/>
      <c r="D27" s="192"/>
      <c r="E27" s="192"/>
      <c r="F27" s="192"/>
      <c r="G27" s="192"/>
      <c r="H27" s="192"/>
      <c r="I27" s="192"/>
      <c r="J27" s="192"/>
    </row>
    <row r="28" spans="1:10" ht="15" customHeight="1" x14ac:dyDescent="0.35">
      <c r="A28" s="192"/>
      <c r="B28" s="192"/>
      <c r="C28" s="192"/>
      <c r="D28" s="192"/>
      <c r="E28" s="192"/>
      <c r="F28" s="192"/>
      <c r="G28" s="192"/>
      <c r="H28" s="192"/>
      <c r="I28" s="192"/>
      <c r="J28" s="192"/>
    </row>
    <row r="29" spans="1:10" ht="15" customHeight="1" x14ac:dyDescent="0.35">
      <c r="A29" s="192"/>
      <c r="B29" s="192"/>
      <c r="C29" s="192"/>
      <c r="D29" s="192"/>
      <c r="E29" s="192"/>
      <c r="F29" s="192"/>
      <c r="G29" s="192"/>
      <c r="H29" s="192"/>
      <c r="I29" s="192"/>
      <c r="J29" s="192"/>
    </row>
    <row r="30" spans="1:10" ht="15" customHeight="1" x14ac:dyDescent="0.35">
      <c r="A30" s="192"/>
      <c r="B30" s="192"/>
      <c r="C30" s="192"/>
      <c r="D30" s="192"/>
      <c r="E30" s="192"/>
      <c r="F30" s="192"/>
      <c r="G30" s="192"/>
      <c r="H30" s="192"/>
      <c r="I30" s="192"/>
      <c r="J30" s="192"/>
    </row>
    <row r="31" spans="1:10" ht="15" customHeight="1" x14ac:dyDescent="0.35">
      <c r="A31" s="192"/>
      <c r="B31" s="192"/>
      <c r="C31" s="192"/>
      <c r="D31" s="192"/>
      <c r="E31" s="192"/>
      <c r="F31" s="192"/>
      <c r="G31" s="192"/>
      <c r="H31" s="192"/>
      <c r="I31" s="192"/>
      <c r="J31" s="192"/>
    </row>
    <row r="32" spans="1:10" ht="15" customHeight="1" x14ac:dyDescent="0.35">
      <c r="A32" s="192"/>
      <c r="B32" s="192"/>
      <c r="C32" s="192"/>
      <c r="D32" s="192"/>
      <c r="E32" s="192"/>
      <c r="F32" s="192"/>
      <c r="G32" s="192"/>
      <c r="H32" s="192"/>
      <c r="I32" s="192"/>
      <c r="J32" s="192"/>
    </row>
    <row r="33" spans="1:10" ht="15" customHeight="1" x14ac:dyDescent="0.35">
      <c r="A33" s="192"/>
      <c r="B33" s="192"/>
      <c r="C33" s="192"/>
      <c r="D33" s="192"/>
      <c r="E33" s="192"/>
      <c r="F33" s="192"/>
      <c r="G33" s="192"/>
      <c r="H33" s="192"/>
      <c r="I33" s="192"/>
      <c r="J33" s="192"/>
    </row>
    <row r="34" spans="1:10" ht="15" customHeight="1" x14ac:dyDescent="0.35">
      <c r="A34" s="192"/>
      <c r="B34" s="192"/>
      <c r="C34" s="192"/>
      <c r="D34" s="192"/>
      <c r="E34" s="192"/>
      <c r="F34" s="192"/>
      <c r="G34" s="192"/>
      <c r="H34" s="192"/>
      <c r="I34" s="192"/>
      <c r="J34" s="192"/>
    </row>
    <row r="35" spans="1:10" ht="15" customHeight="1" x14ac:dyDescent="0.35">
      <c r="A35" s="192"/>
      <c r="B35" s="192"/>
      <c r="C35" s="192"/>
      <c r="D35" s="192"/>
      <c r="E35" s="192"/>
      <c r="F35" s="192"/>
      <c r="G35" s="192"/>
      <c r="H35" s="192"/>
      <c r="I35" s="192"/>
      <c r="J35" s="192"/>
    </row>
    <row r="36" spans="1:10" ht="13.9" customHeight="1" x14ac:dyDescent="0.35">
      <c r="A36" s="1" t="s">
        <v>495</v>
      </c>
    </row>
    <row r="37" spans="1:10" ht="104.25" customHeight="1" x14ac:dyDescent="0.35">
      <c r="A37" s="374" t="s">
        <v>646</v>
      </c>
      <c r="B37" s="374"/>
      <c r="C37" s="374"/>
      <c r="D37" s="374"/>
      <c r="E37" s="374"/>
      <c r="F37" s="374"/>
      <c r="G37" s="374"/>
      <c r="H37" s="374"/>
      <c r="I37" s="374"/>
      <c r="J37" s="3"/>
    </row>
    <row r="39" spans="1:10" x14ac:dyDescent="0.35">
      <c r="A39" t="s">
        <v>586</v>
      </c>
    </row>
    <row r="40" spans="1:10" ht="63" customHeight="1" x14ac:dyDescent="0.35">
      <c r="A40" s="375" t="s">
        <v>525</v>
      </c>
      <c r="B40" s="375"/>
      <c r="C40" s="375"/>
      <c r="D40" s="375"/>
      <c r="E40" s="375"/>
      <c r="F40" s="375"/>
      <c r="G40" s="375"/>
      <c r="H40" s="375"/>
      <c r="I40" s="375"/>
      <c r="J40" s="255"/>
    </row>
    <row r="41" spans="1:10" ht="12.75" customHeight="1" x14ac:dyDescent="0.35">
      <c r="A41" s="1"/>
    </row>
    <row r="42" spans="1:10" ht="8.5" customHeight="1" x14ac:dyDescent="0.35"/>
    <row r="65" spans="1:10" x14ac:dyDescent="0.35">
      <c r="A65" t="s">
        <v>587</v>
      </c>
    </row>
    <row r="66" spans="1:10" ht="36" customHeight="1" x14ac:dyDescent="0.35">
      <c r="A66" s="375" t="s">
        <v>524</v>
      </c>
      <c r="B66" s="375"/>
      <c r="C66" s="375"/>
      <c r="D66" s="375"/>
      <c r="E66" s="375"/>
      <c r="F66" s="375"/>
      <c r="G66" s="375"/>
      <c r="H66" s="375"/>
      <c r="I66" s="375"/>
      <c r="J66" s="274"/>
    </row>
    <row r="80" spans="1:10" x14ac:dyDescent="0.35">
      <c r="A80" s="1" t="s">
        <v>526</v>
      </c>
    </row>
    <row r="81" spans="1:10" ht="364.5" customHeight="1" x14ac:dyDescent="0.35">
      <c r="A81" s="375" t="s">
        <v>590</v>
      </c>
      <c r="B81" s="375"/>
      <c r="C81" s="375"/>
      <c r="D81" s="375"/>
      <c r="E81" s="375"/>
      <c r="F81" s="375"/>
      <c r="G81" s="375"/>
      <c r="H81" s="375"/>
      <c r="I81" s="375"/>
      <c r="J81" s="274"/>
    </row>
    <row r="82" spans="1:10" hidden="1" x14ac:dyDescent="0.35"/>
    <row r="83" spans="1:10" x14ac:dyDescent="0.35">
      <c r="A83" s="1" t="s">
        <v>528</v>
      </c>
    </row>
    <row r="84" spans="1:10" ht="75.75" customHeight="1" x14ac:dyDescent="0.35">
      <c r="A84" s="375" t="s">
        <v>591</v>
      </c>
      <c r="B84" s="375"/>
      <c r="C84" s="375"/>
      <c r="D84" s="375"/>
      <c r="E84" s="375"/>
      <c r="F84" s="375"/>
      <c r="G84" s="375"/>
      <c r="H84" s="375"/>
      <c r="I84" s="375"/>
      <c r="J84" s="274"/>
    </row>
    <row r="86" spans="1:10" x14ac:dyDescent="0.35">
      <c r="A86" s="281" t="s">
        <v>660</v>
      </c>
    </row>
    <row r="87" spans="1:10" ht="305.25" customHeight="1" x14ac:dyDescent="0.35">
      <c r="A87" s="374" t="s">
        <v>661</v>
      </c>
      <c r="B87" s="374"/>
      <c r="C87" s="374"/>
      <c r="D87" s="374"/>
      <c r="E87" s="374"/>
      <c r="F87" s="374"/>
      <c r="G87" s="374"/>
      <c r="H87" s="374"/>
      <c r="I87" s="374"/>
    </row>
    <row r="88" spans="1:10" ht="321" customHeight="1" x14ac:dyDescent="0.35">
      <c r="A88" s="374" t="s">
        <v>662</v>
      </c>
      <c r="B88" s="374"/>
      <c r="C88" s="374"/>
      <c r="D88" s="374"/>
      <c r="E88" s="374"/>
      <c r="F88" s="374"/>
      <c r="G88" s="374"/>
      <c r="H88" s="374"/>
      <c r="I88" s="374"/>
    </row>
    <row r="113" spans="1:8" x14ac:dyDescent="0.35">
      <c r="A113" s="153" t="s">
        <v>612</v>
      </c>
      <c r="B113" s="153"/>
      <c r="C113" t="s">
        <v>613</v>
      </c>
      <c r="F113" s="153" t="s">
        <v>614</v>
      </c>
      <c r="G113" s="153"/>
      <c r="H113" t="s">
        <v>620</v>
      </c>
    </row>
    <row r="132" spans="1:9" x14ac:dyDescent="0.35">
      <c r="A132" s="153" t="s">
        <v>615</v>
      </c>
      <c r="B132" s="153"/>
      <c r="C132" t="s">
        <v>616</v>
      </c>
      <c r="H132" s="153"/>
      <c r="I132" s="153"/>
    </row>
    <row r="145" spans="1:3" x14ac:dyDescent="0.35">
      <c r="A145" s="153" t="s">
        <v>617</v>
      </c>
      <c r="B145" s="153"/>
      <c r="C145" t="s">
        <v>618</v>
      </c>
    </row>
    <row r="160" spans="1:3" x14ac:dyDescent="0.35">
      <c r="A160" t="s">
        <v>632</v>
      </c>
    </row>
  </sheetData>
  <mergeCells count="13">
    <mergeCell ref="A87:I87"/>
    <mergeCell ref="A88:I88"/>
    <mergeCell ref="A84:I84"/>
    <mergeCell ref="A3:I3"/>
    <mergeCell ref="A6:I6"/>
    <mergeCell ref="A9:I9"/>
    <mergeCell ref="A10:I10"/>
    <mergeCell ref="A12:I12"/>
    <mergeCell ref="A13:I13"/>
    <mergeCell ref="A37:I37"/>
    <mergeCell ref="A40:I40"/>
    <mergeCell ref="A66:I66"/>
    <mergeCell ref="A81:I81"/>
  </mergeCells>
  <pageMargins left="0.70866141732283472" right="0.70866141732283472" top="0.74803149606299213" bottom="0.74803149606299213" header="0.31496062992125984" footer="0.31496062992125984"/>
  <pageSetup paperSize="9" orientation="portrait" horizontalDpi="1200" verticalDpi="1200" r:id="rId1"/>
  <rowBreaks count="5" manualBreakCount="5">
    <brk id="11" max="8" man="1"/>
    <brk id="35" max="8" man="1"/>
    <brk id="64" max="8" man="1"/>
    <brk id="85" max="8" man="1"/>
    <brk id="96" max="8" man="1"/>
  </rowBreaks>
  <colBreaks count="2" manualBreakCount="2">
    <brk id="10" max="89" man="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C35"/>
  <sheetViews>
    <sheetView view="pageBreakPreview" zoomScaleNormal="100" zoomScaleSheetLayoutView="100" workbookViewId="0">
      <selection activeCell="A34" sqref="A34"/>
    </sheetView>
  </sheetViews>
  <sheetFormatPr defaultRowHeight="14.5" x14ac:dyDescent="0.35"/>
  <cols>
    <col min="1" max="1" width="43.54296875" customWidth="1"/>
    <col min="2" max="2" width="22.453125" customWidth="1"/>
    <col min="3" max="3" width="19.453125" customWidth="1"/>
    <col min="4" max="4" width="4" customWidth="1"/>
  </cols>
  <sheetData>
    <row r="1" spans="1:1" ht="18.5" x14ac:dyDescent="0.45">
      <c r="A1" s="173" t="s">
        <v>516</v>
      </c>
    </row>
    <row r="28" spans="1:3" ht="18.5" x14ac:dyDescent="0.45">
      <c r="A28" s="173" t="s">
        <v>592</v>
      </c>
    </row>
    <row r="30" spans="1:3" x14ac:dyDescent="0.35">
      <c r="A30" s="194" t="s">
        <v>594</v>
      </c>
      <c r="B30" s="194" t="s">
        <v>593</v>
      </c>
      <c r="C30" s="194" t="s">
        <v>595</v>
      </c>
    </row>
    <row r="31" spans="1:3" x14ac:dyDescent="0.35">
      <c r="A31" s="257" t="s">
        <v>642</v>
      </c>
      <c r="B31" s="257" t="s">
        <v>649</v>
      </c>
      <c r="C31" s="257" t="s">
        <v>650</v>
      </c>
    </row>
    <row r="32" spans="1:3" x14ac:dyDescent="0.35">
      <c r="A32" s="234" t="s">
        <v>622</v>
      </c>
      <c r="B32" s="95" t="s">
        <v>651</v>
      </c>
      <c r="C32" s="95" t="s">
        <v>652</v>
      </c>
    </row>
    <row r="33" spans="1:3" x14ac:dyDescent="0.35">
      <c r="A33" s="95" t="s">
        <v>250</v>
      </c>
      <c r="B33" s="95" t="s">
        <v>653</v>
      </c>
      <c r="C33" s="95" t="s">
        <v>654</v>
      </c>
    </row>
    <row r="34" spans="1:3" x14ac:dyDescent="0.35">
      <c r="A34" s="95" t="s">
        <v>643</v>
      </c>
      <c r="B34" s="95" t="s">
        <v>655</v>
      </c>
      <c r="C34" s="95" t="s">
        <v>656</v>
      </c>
    </row>
    <row r="35" spans="1:3" x14ac:dyDescent="0.35">
      <c r="A35" s="77"/>
      <c r="B35" s="77"/>
      <c r="C35" s="77"/>
    </row>
  </sheetData>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L101"/>
  <sheetViews>
    <sheetView view="pageBreakPreview" topLeftCell="A37" zoomScaleNormal="100" zoomScaleSheetLayoutView="100" workbookViewId="0">
      <selection activeCell="L65" sqref="L65:M65"/>
    </sheetView>
  </sheetViews>
  <sheetFormatPr defaultRowHeight="14.5" x14ac:dyDescent="0.35"/>
  <cols>
    <col min="6" max="6" width="23.54296875" customWidth="1"/>
    <col min="7" max="7" width="9.1796875" customWidth="1"/>
    <col min="12" max="12" width="9.1796875" customWidth="1"/>
  </cols>
  <sheetData>
    <row r="1" spans="1:12" ht="18.5" x14ac:dyDescent="0.45">
      <c r="A1" s="103" t="s">
        <v>625</v>
      </c>
    </row>
    <row r="2" spans="1:12" ht="8.25" customHeight="1" x14ac:dyDescent="0.35">
      <c r="A2" s="77"/>
      <c r="B2" s="77"/>
      <c r="C2" s="77"/>
      <c r="D2" s="77"/>
    </row>
    <row r="3" spans="1:12" ht="48" customHeight="1" x14ac:dyDescent="0.35">
      <c r="A3" s="381" t="s">
        <v>610</v>
      </c>
      <c r="B3" s="381"/>
      <c r="C3" s="381"/>
      <c r="D3" s="381"/>
      <c r="E3" s="381"/>
      <c r="F3" s="381"/>
      <c r="G3" s="381"/>
      <c r="H3" s="381"/>
      <c r="I3" s="381"/>
      <c r="J3" s="216"/>
      <c r="K3" s="216"/>
      <c r="L3" s="216"/>
    </row>
    <row r="4" spans="1:12" x14ac:dyDescent="0.35">
      <c r="A4" s="77"/>
      <c r="C4" s="77"/>
      <c r="D4" s="77"/>
    </row>
    <row r="5" spans="1:12" ht="32.25" customHeight="1" x14ac:dyDescent="0.35">
      <c r="A5" s="376" t="s">
        <v>626</v>
      </c>
      <c r="B5" s="376"/>
      <c r="C5" s="376"/>
      <c r="D5" s="376"/>
      <c r="E5" s="376"/>
      <c r="F5" s="376"/>
      <c r="G5" s="376"/>
      <c r="H5" s="376"/>
      <c r="I5" s="376"/>
      <c r="J5" s="246"/>
      <c r="K5" s="246"/>
      <c r="L5" s="246"/>
    </row>
    <row r="6" spans="1:12" ht="11.25" customHeight="1" x14ac:dyDescent="0.35">
      <c r="A6" s="77"/>
      <c r="B6" s="77"/>
      <c r="C6" s="77"/>
      <c r="D6" s="77"/>
    </row>
    <row r="7" spans="1:12" x14ac:dyDescent="0.35">
      <c r="A7" s="77"/>
      <c r="B7" s="77"/>
      <c r="C7" s="77"/>
      <c r="D7" s="77"/>
    </row>
    <row r="8" spans="1:12" x14ac:dyDescent="0.35">
      <c r="A8" s="77"/>
      <c r="B8" s="77"/>
      <c r="C8" s="77"/>
      <c r="D8" s="77"/>
    </row>
    <row r="9" spans="1:12" ht="9.75" customHeight="1" x14ac:dyDescent="0.35">
      <c r="A9" s="77"/>
      <c r="B9" s="77"/>
      <c r="C9" s="77"/>
      <c r="D9" s="77"/>
      <c r="F9" s="3"/>
      <c r="G9" s="260"/>
      <c r="H9" s="260"/>
      <c r="I9" s="260"/>
      <c r="J9" s="260"/>
      <c r="K9" s="261"/>
      <c r="L9" s="260"/>
    </row>
    <row r="10" spans="1:12" x14ac:dyDescent="0.35">
      <c r="A10" s="77"/>
      <c r="B10" s="77"/>
      <c r="C10" s="77"/>
      <c r="D10" s="77"/>
      <c r="K10" s="254"/>
    </row>
    <row r="11" spans="1:12" x14ac:dyDescent="0.35">
      <c r="A11" s="77"/>
      <c r="B11" s="77"/>
      <c r="C11" s="77"/>
      <c r="D11" s="77"/>
      <c r="K11" s="254"/>
    </row>
    <row r="12" spans="1:12" x14ac:dyDescent="0.35">
      <c r="A12" s="77"/>
      <c r="B12" s="77"/>
      <c r="C12" s="77"/>
      <c r="D12" s="77"/>
      <c r="K12" s="254"/>
    </row>
    <row r="13" spans="1:12" x14ac:dyDescent="0.35">
      <c r="A13" s="77"/>
      <c r="B13" s="77"/>
      <c r="C13" s="77"/>
      <c r="D13" s="77"/>
      <c r="K13" s="254"/>
    </row>
    <row r="14" spans="1:12" x14ac:dyDescent="0.35">
      <c r="A14" s="77"/>
      <c r="B14" s="77"/>
      <c r="C14" s="77"/>
      <c r="D14" s="77"/>
      <c r="K14" s="254"/>
    </row>
    <row r="15" spans="1:12" x14ac:dyDescent="0.35">
      <c r="A15" s="77"/>
      <c r="B15" s="77"/>
      <c r="C15" s="77"/>
      <c r="D15" s="77"/>
      <c r="K15" s="254"/>
    </row>
    <row r="16" spans="1:12" x14ac:dyDescent="0.35">
      <c r="A16" s="77"/>
      <c r="B16" s="77"/>
      <c r="C16" s="77"/>
      <c r="D16" s="77"/>
      <c r="K16" s="254"/>
    </row>
    <row r="17" spans="1:11" x14ac:dyDescent="0.35">
      <c r="A17" s="77"/>
      <c r="B17" s="77"/>
      <c r="C17" s="77"/>
      <c r="D17" s="77"/>
      <c r="K17" s="254"/>
    </row>
    <row r="18" spans="1:11" x14ac:dyDescent="0.35">
      <c r="A18" s="77" t="s">
        <v>645</v>
      </c>
      <c r="B18" s="77"/>
      <c r="C18" s="77"/>
      <c r="D18" s="77"/>
      <c r="K18" s="254"/>
    </row>
    <row r="19" spans="1:11" x14ac:dyDescent="0.35">
      <c r="A19" s="77"/>
      <c r="B19" s="77"/>
      <c r="C19" s="77"/>
      <c r="D19" s="77"/>
      <c r="K19" s="254"/>
    </row>
    <row r="20" spans="1:11" x14ac:dyDescent="0.35">
      <c r="A20" s="77"/>
      <c r="B20" s="77"/>
      <c r="C20" s="77"/>
      <c r="D20" s="77"/>
      <c r="K20" s="254"/>
    </row>
    <row r="21" spans="1:11" x14ac:dyDescent="0.35">
      <c r="A21" s="77"/>
      <c r="B21" s="77"/>
      <c r="C21" s="77"/>
      <c r="D21" s="77"/>
      <c r="K21" s="254"/>
    </row>
    <row r="22" spans="1:11" x14ac:dyDescent="0.35">
      <c r="A22" s="77"/>
      <c r="B22" s="77"/>
      <c r="C22" s="77"/>
      <c r="D22" s="77"/>
      <c r="K22" s="254"/>
    </row>
    <row r="23" spans="1:11" x14ac:dyDescent="0.35">
      <c r="A23" s="77"/>
      <c r="B23" s="77"/>
      <c r="C23" s="77"/>
      <c r="D23" s="77"/>
      <c r="K23" s="254"/>
    </row>
    <row r="24" spans="1:11" x14ac:dyDescent="0.35">
      <c r="A24" s="77"/>
      <c r="B24" s="77"/>
      <c r="C24" s="77"/>
      <c r="D24" s="77"/>
      <c r="K24" s="254"/>
    </row>
    <row r="25" spans="1:11" x14ac:dyDescent="0.35">
      <c r="A25" s="77"/>
      <c r="B25" s="77"/>
      <c r="C25" s="77"/>
      <c r="D25" s="77"/>
      <c r="K25" s="254"/>
    </row>
    <row r="26" spans="1:11" x14ac:dyDescent="0.35">
      <c r="A26" s="77"/>
      <c r="B26" s="77"/>
      <c r="C26" s="77"/>
      <c r="D26" s="77"/>
      <c r="K26" s="254"/>
    </row>
    <row r="27" spans="1:11" x14ac:dyDescent="0.35">
      <c r="A27" s="77"/>
      <c r="B27" s="77"/>
      <c r="C27" s="77"/>
      <c r="D27" s="77"/>
      <c r="K27" s="254"/>
    </row>
    <row r="28" spans="1:11" x14ac:dyDescent="0.35">
      <c r="A28" s="77"/>
      <c r="B28" s="77"/>
      <c r="C28" s="77"/>
      <c r="D28" s="77"/>
    </row>
    <row r="29" spans="1:11" x14ac:dyDescent="0.35">
      <c r="A29" s="77"/>
      <c r="B29" s="77"/>
      <c r="C29" s="77"/>
      <c r="D29" s="77"/>
    </row>
    <row r="30" spans="1:11" x14ac:dyDescent="0.35">
      <c r="A30" s="77"/>
      <c r="B30" s="77"/>
      <c r="C30" s="77"/>
      <c r="D30" s="77"/>
    </row>
    <row r="31" spans="1:11" ht="15" customHeight="1" x14ac:dyDescent="0.35">
      <c r="A31" s="380" t="s">
        <v>644</v>
      </c>
      <c r="B31" s="380"/>
      <c r="C31" s="380"/>
      <c r="D31" s="380"/>
      <c r="E31" s="380"/>
      <c r="F31" s="380"/>
      <c r="G31" s="259">
        <f>AVERAGEA(G41+G50,)</f>
        <v>17.806279069767463</v>
      </c>
      <c r="H31" s="82" t="s">
        <v>583</v>
      </c>
    </row>
    <row r="32" spans="1:11" ht="14.25" customHeight="1" x14ac:dyDescent="0.35">
      <c r="A32" s="253"/>
      <c r="B32" s="253"/>
      <c r="C32" s="253"/>
      <c r="D32" s="253"/>
      <c r="E32" s="253"/>
      <c r="F32" s="253"/>
      <c r="G32" s="258"/>
      <c r="H32" s="84"/>
    </row>
    <row r="33" spans="1:12" ht="13.5" customHeight="1" x14ac:dyDescent="0.35">
      <c r="A33" s="77"/>
      <c r="B33" s="77"/>
      <c r="C33" s="77"/>
      <c r="D33" s="77"/>
    </row>
    <row r="34" spans="1:12" ht="18.75" customHeight="1" x14ac:dyDescent="0.45">
      <c r="A34" s="247" t="s">
        <v>624</v>
      </c>
      <c r="B34" s="77"/>
      <c r="C34" s="77"/>
      <c r="D34" s="77"/>
    </row>
    <row r="35" spans="1:12" ht="6" customHeight="1" x14ac:dyDescent="0.35">
      <c r="B35" s="207"/>
      <c r="C35" s="77"/>
      <c r="D35" s="77"/>
      <c r="E35" s="77"/>
      <c r="F35" s="77"/>
      <c r="G35" s="80"/>
      <c r="H35" s="80"/>
      <c r="I35" s="80"/>
      <c r="J35" s="80"/>
      <c r="K35" s="111"/>
      <c r="L35" s="111"/>
    </row>
    <row r="36" spans="1:12" x14ac:dyDescent="0.35">
      <c r="A36" s="239" t="str">
        <f>Inplantingsplan!A31&amp;"= "&amp;Inplantingsplan!B31&amp;"- "&amp;Inplantingsplan!C31</f>
        <v>Enkel ramen en deuren= A- A001</v>
      </c>
      <c r="B36" s="239"/>
      <c r="C36" s="239"/>
      <c r="D36" s="239"/>
      <c r="E36" s="239"/>
      <c r="F36" s="239"/>
      <c r="G36" s="239"/>
      <c r="H36" s="239"/>
      <c r="I36" s="239"/>
      <c r="J36" s="239"/>
      <c r="K36" s="252"/>
      <c r="L36" s="252"/>
    </row>
    <row r="37" spans="1:12" ht="15" customHeight="1" x14ac:dyDescent="0.35">
      <c r="A37" s="213" t="s">
        <v>609</v>
      </c>
      <c r="B37" s="213"/>
      <c r="C37" s="214"/>
      <c r="D37" s="214"/>
      <c r="E37" s="210"/>
      <c r="F37" s="210"/>
      <c r="G37" s="210"/>
      <c r="H37" s="210"/>
      <c r="I37" s="210"/>
      <c r="J37" s="210"/>
      <c r="K37" s="111"/>
      <c r="L37" s="111"/>
    </row>
    <row r="38" spans="1:12" ht="15" customHeight="1" x14ac:dyDescent="0.35">
      <c r="B38" s="376" t="str">
        <f>'1. Enkel ramen en deuren'!B146:I146</f>
        <v>geen extra aandachtspunten.</v>
      </c>
      <c r="C38" s="376"/>
      <c r="D38" s="376"/>
      <c r="E38" s="376"/>
      <c r="F38" s="376"/>
      <c r="G38" s="376"/>
      <c r="H38" s="376"/>
      <c r="I38" s="376"/>
      <c r="J38" s="246"/>
      <c r="K38" s="246"/>
      <c r="L38" s="246"/>
    </row>
    <row r="39" spans="1:12" ht="15" customHeight="1" x14ac:dyDescent="0.35">
      <c r="A39" s="215" t="s">
        <v>611</v>
      </c>
      <c r="B39" s="215"/>
      <c r="C39" s="216"/>
      <c r="D39" s="111"/>
      <c r="E39" s="111"/>
      <c r="F39" s="111"/>
      <c r="G39" s="111"/>
      <c r="H39" s="111"/>
      <c r="I39" s="111"/>
      <c r="J39" s="111"/>
      <c r="K39" s="111"/>
      <c r="L39" s="111"/>
    </row>
    <row r="40" spans="1:12" ht="15" customHeight="1" x14ac:dyDescent="0.35">
      <c r="B40" s="377" t="str">
        <f>'1. Enkel ramen en deuren'!B149:I149</f>
        <v>Zie algemeen advies</v>
      </c>
      <c r="C40" s="377"/>
      <c r="D40" s="377"/>
      <c r="E40" s="377"/>
      <c r="F40" s="377"/>
      <c r="G40" s="377"/>
      <c r="H40" s="377"/>
      <c r="I40" s="377"/>
      <c r="J40" s="262"/>
      <c r="K40" s="262"/>
      <c r="L40" s="262"/>
    </row>
    <row r="41" spans="1:12" ht="20.25" customHeight="1" x14ac:dyDescent="0.35">
      <c r="A41" s="219"/>
      <c r="B41" s="379" t="s">
        <v>604</v>
      </c>
      <c r="C41" s="379"/>
      <c r="D41" s="379"/>
      <c r="E41" s="379"/>
      <c r="F41" s="379"/>
      <c r="G41" s="220">
        <f>'1. Enkel ramen en deuren'!H151</f>
        <v>16.213333333333377</v>
      </c>
      <c r="H41" s="212" t="s">
        <v>583</v>
      </c>
      <c r="I41" s="80"/>
      <c r="J41" s="80"/>
      <c r="K41" s="111"/>
      <c r="L41" s="111"/>
    </row>
    <row r="42" spans="1:12" x14ac:dyDescent="0.35">
      <c r="B42" s="378" t="s">
        <v>600</v>
      </c>
      <c r="C42" s="378"/>
      <c r="D42" s="378"/>
      <c r="E42" s="378"/>
      <c r="F42" s="378"/>
      <c r="G42" s="248">
        <f>'1. Enkel ramen en deuren'!H153</f>
        <v>0.15</v>
      </c>
      <c r="H42" s="115" t="s">
        <v>597</v>
      </c>
      <c r="I42" s="111"/>
      <c r="J42" s="80"/>
      <c r="K42" s="111"/>
      <c r="L42" s="111"/>
    </row>
    <row r="43" spans="1:12" x14ac:dyDescent="0.35">
      <c r="B43" s="378" t="s">
        <v>601</v>
      </c>
      <c r="C43" s="378"/>
      <c r="D43" s="378"/>
      <c r="E43" s="378"/>
      <c r="F43" s="378"/>
      <c r="G43" s="222">
        <f>'1. Enkel ramen en deuren'!H154</f>
        <v>0.77</v>
      </c>
      <c r="H43" s="115" t="s">
        <v>597</v>
      </c>
      <c r="I43" s="80"/>
      <c r="J43" s="80"/>
      <c r="K43" s="111"/>
      <c r="L43" s="111"/>
    </row>
    <row r="44" spans="1:12" x14ac:dyDescent="0.35">
      <c r="B44" s="207"/>
      <c r="C44" s="77"/>
      <c r="D44" s="77"/>
      <c r="E44" s="77"/>
      <c r="F44" s="77"/>
      <c r="G44" s="80"/>
      <c r="H44" s="80"/>
      <c r="I44" s="80"/>
      <c r="J44" s="80"/>
      <c r="K44" s="111"/>
      <c r="L44" s="111"/>
    </row>
    <row r="45" spans="1:12" x14ac:dyDescent="0.35">
      <c r="A45" s="239" t="str">
        <f>Inplantingsplan!A32&amp;"= "&amp;Inplantingsplan!B32&amp;"- "&amp;Inplantingsplan!C32</f>
        <v>Ramen met verluchtingsrooster(s) = B- B001</v>
      </c>
      <c r="B45" s="239"/>
      <c r="C45" s="239"/>
      <c r="D45" s="239"/>
      <c r="E45" s="239"/>
      <c r="F45" s="239"/>
      <c r="G45" s="239"/>
      <c r="H45" s="239"/>
      <c r="I45" s="239"/>
      <c r="J45" s="239"/>
      <c r="K45" s="251"/>
      <c r="L45" s="251"/>
    </row>
    <row r="46" spans="1:12" ht="15" customHeight="1" x14ac:dyDescent="0.35">
      <c r="A46" s="213" t="s">
        <v>609</v>
      </c>
      <c r="B46" s="213"/>
      <c r="C46" s="214"/>
      <c r="D46" s="214"/>
      <c r="E46" s="210"/>
      <c r="F46" s="210"/>
      <c r="G46" s="210"/>
      <c r="H46" s="210"/>
      <c r="I46" s="210"/>
      <c r="J46" s="210"/>
      <c r="K46" s="80"/>
      <c r="L46" s="180"/>
    </row>
    <row r="47" spans="1:12" ht="15" customHeight="1" x14ac:dyDescent="0.35">
      <c r="B47" s="376" t="str">
        <f>'2. Roosters'!B151:I151</f>
        <v>Roosters regelmatig nakijken of ze open of gesloten zijn. Momenteel zijn de roosters proper.</v>
      </c>
      <c r="C47" s="376"/>
      <c r="D47" s="376"/>
      <c r="E47" s="376"/>
      <c r="F47" s="376"/>
      <c r="G47" s="376"/>
      <c r="H47" s="376"/>
      <c r="I47" s="376"/>
      <c r="J47" s="246"/>
      <c r="K47" s="246"/>
      <c r="L47" s="246"/>
    </row>
    <row r="48" spans="1:12" ht="15" customHeight="1" x14ac:dyDescent="0.35">
      <c r="A48" s="215" t="s">
        <v>611</v>
      </c>
      <c r="B48" s="215"/>
      <c r="C48" s="216"/>
      <c r="D48" s="111"/>
      <c r="E48" s="111"/>
      <c r="F48" s="111"/>
      <c r="G48" s="111"/>
      <c r="H48" s="111"/>
      <c r="I48" s="111"/>
      <c r="J48" s="111"/>
      <c r="K48" s="80"/>
      <c r="L48" s="180"/>
    </row>
    <row r="49" spans="1:12" ht="15" customHeight="1" x14ac:dyDescent="0.35">
      <c r="B49" s="377" t="str">
        <f>'2. Roosters'!B154:I154</f>
        <v>Zie algemeen advies</v>
      </c>
      <c r="C49" s="377"/>
      <c r="D49" s="377"/>
      <c r="E49" s="377"/>
      <c r="F49" s="377"/>
      <c r="G49" s="377"/>
      <c r="H49" s="377"/>
      <c r="I49" s="377"/>
      <c r="J49" s="262"/>
      <c r="K49" s="262"/>
      <c r="L49" s="262"/>
    </row>
    <row r="50" spans="1:12" x14ac:dyDescent="0.35">
      <c r="A50" s="219"/>
      <c r="B50" s="379" t="s">
        <v>604</v>
      </c>
      <c r="C50" s="379"/>
      <c r="D50" s="379"/>
      <c r="E50" s="379"/>
      <c r="F50" s="379"/>
      <c r="G50" s="220">
        <f>'2. Roosters'!H156</f>
        <v>19.399224806201552</v>
      </c>
      <c r="H50" s="212" t="s">
        <v>583</v>
      </c>
      <c r="I50" s="80"/>
      <c r="J50" s="80"/>
    </row>
    <row r="51" spans="1:12" x14ac:dyDescent="0.35">
      <c r="B51" s="378" t="s">
        <v>600</v>
      </c>
      <c r="C51" s="378"/>
      <c r="D51" s="378"/>
      <c r="E51" s="378"/>
      <c r="F51" s="378"/>
      <c r="G51" s="248">
        <f>'2. Roosters'!H158</f>
        <v>0.15</v>
      </c>
      <c r="H51" s="115" t="s">
        <v>597</v>
      </c>
      <c r="I51" s="111"/>
      <c r="J51" s="80"/>
      <c r="K51" s="246"/>
      <c r="L51" s="246"/>
    </row>
    <row r="52" spans="1:12" x14ac:dyDescent="0.35">
      <c r="B52" s="378" t="s">
        <v>601</v>
      </c>
      <c r="C52" s="378"/>
      <c r="D52" s="378"/>
      <c r="E52" s="378"/>
      <c r="F52" s="378"/>
      <c r="G52" s="222">
        <f>'2. Roosters'!H159</f>
        <v>0.77</v>
      </c>
      <c r="H52" s="115" t="s">
        <v>597</v>
      </c>
      <c r="I52" s="80"/>
      <c r="J52" s="80"/>
      <c r="K52" s="80"/>
      <c r="L52" s="180"/>
    </row>
    <row r="53" spans="1:12" x14ac:dyDescent="0.35">
      <c r="B53" s="231"/>
      <c r="C53" s="231"/>
      <c r="D53" s="231"/>
      <c r="E53" s="231"/>
      <c r="F53" s="201"/>
      <c r="G53" s="235"/>
      <c r="H53" s="84"/>
      <c r="I53" s="80"/>
      <c r="J53" s="80"/>
      <c r="K53" s="111"/>
      <c r="L53" s="111"/>
    </row>
    <row r="54" spans="1:12" ht="15" customHeight="1" x14ac:dyDescent="0.35">
      <c r="A54" s="239" t="str">
        <f>Inplantingsplan!A33&amp;"= "&amp;Inplantingsplan!B33&amp;"- "&amp;Inplantingsplan!C33</f>
        <v>Mechanische ventilatie= C- C001</v>
      </c>
      <c r="B54" s="239"/>
      <c r="C54" s="239"/>
      <c r="D54" s="239"/>
      <c r="E54" s="239"/>
      <c r="F54" s="239"/>
      <c r="G54" s="239"/>
      <c r="H54" s="239"/>
      <c r="I54" s="239"/>
      <c r="J54" s="239"/>
      <c r="K54" s="251"/>
      <c r="L54" s="251"/>
    </row>
    <row r="55" spans="1:12" x14ac:dyDescent="0.35">
      <c r="A55" s="213" t="s">
        <v>609</v>
      </c>
      <c r="B55" s="213"/>
      <c r="C55" s="214"/>
      <c r="D55" s="214"/>
      <c r="E55" s="210"/>
      <c r="F55" s="210"/>
      <c r="G55" s="210"/>
      <c r="H55" s="210"/>
      <c r="I55" s="210"/>
      <c r="J55" s="210"/>
      <c r="K55" s="80"/>
      <c r="L55" s="180"/>
    </row>
    <row r="56" spans="1:12" ht="15" customHeight="1" x14ac:dyDescent="0.35">
      <c r="B56" s="376" t="str">
        <f>'3. Mechanische ventilatie'!B159:I159</f>
        <v>De mechanische ventilatie wordt momenteel, maar de ramen staan ook open. Hierdoor zal het systeem niet optimaal werken.</v>
      </c>
      <c r="C56" s="376"/>
      <c r="D56" s="376"/>
      <c r="E56" s="376"/>
      <c r="F56" s="376"/>
      <c r="G56" s="376"/>
      <c r="H56" s="376"/>
      <c r="I56" s="376"/>
      <c r="J56" s="246"/>
      <c r="K56" s="246"/>
      <c r="L56" s="246"/>
    </row>
    <row r="57" spans="1:12" x14ac:dyDescent="0.35">
      <c r="A57" s="215" t="s">
        <v>611</v>
      </c>
      <c r="B57" s="215"/>
      <c r="C57" s="216"/>
      <c r="D57" s="111"/>
      <c r="E57" s="111"/>
      <c r="F57" s="111"/>
      <c r="G57" s="111"/>
      <c r="H57" s="111"/>
      <c r="I57" s="111"/>
      <c r="J57" s="111"/>
      <c r="K57" s="80"/>
      <c r="L57" s="180"/>
    </row>
    <row r="58" spans="1:12" ht="31.5" customHeight="1" x14ac:dyDescent="0.35">
      <c r="B58" s="377" t="str">
        <f>'3. Mechanische ventilatie'!B162:I162</f>
        <v>Vermits de mechanische installatie wordt gebruikt, raden we aan de ramen en deuren NIET open te zetten.</v>
      </c>
      <c r="C58" s="377"/>
      <c r="D58" s="377"/>
      <c r="E58" s="377"/>
      <c r="F58" s="377"/>
      <c r="G58" s="377"/>
      <c r="H58" s="377"/>
      <c r="I58" s="377"/>
      <c r="J58" s="262"/>
      <c r="K58" s="262"/>
      <c r="L58" s="262"/>
    </row>
    <row r="60" spans="1:12" x14ac:dyDescent="0.35">
      <c r="A60" s="239" t="str">
        <f>Inplantingsplan!A34&amp;"= "&amp;Inplantingsplan!B34&amp;"- "&amp;Inplantingsplan!C34</f>
        <v>Grote ruimte zoals turnzalen, praktijkruimte, …= D- D001</v>
      </c>
      <c r="B60" s="239"/>
      <c r="C60" s="239"/>
      <c r="D60" s="239"/>
      <c r="E60" s="239"/>
      <c r="F60" s="239"/>
      <c r="G60" s="239"/>
      <c r="H60" s="239"/>
      <c r="I60" s="239"/>
      <c r="J60" s="239"/>
      <c r="K60" s="118"/>
      <c r="L60" s="118"/>
    </row>
    <row r="61" spans="1:12" x14ac:dyDescent="0.35">
      <c r="A61" s="213" t="s">
        <v>609</v>
      </c>
      <c r="B61" s="213"/>
      <c r="C61" s="214"/>
      <c r="D61" s="214"/>
      <c r="E61" s="210"/>
      <c r="F61" s="210"/>
      <c r="G61" s="210"/>
      <c r="H61" s="210"/>
      <c r="I61" s="210"/>
      <c r="J61" s="210"/>
    </row>
    <row r="62" spans="1:12" ht="15" customHeight="1" x14ac:dyDescent="0.35">
      <c r="B62" s="376" t="str">
        <f>'4. Grote ruimte'!B151:I151</f>
        <v>Roosters regelmatig nakijken of ze open of gesloten zijn. Momenteel zijn de roosters proper.</v>
      </c>
      <c r="C62" s="376"/>
      <c r="D62" s="376"/>
      <c r="E62" s="376"/>
      <c r="F62" s="376"/>
      <c r="G62" s="376"/>
      <c r="H62" s="376"/>
      <c r="I62" s="376"/>
      <c r="J62" s="246"/>
      <c r="K62" s="246"/>
      <c r="L62" s="246"/>
    </row>
    <row r="63" spans="1:12" ht="15" customHeight="1" x14ac:dyDescent="0.35">
      <c r="A63" s="215" t="s">
        <v>611</v>
      </c>
      <c r="B63" s="215"/>
      <c r="C63" s="216"/>
      <c r="D63" s="111"/>
      <c r="E63" s="111"/>
      <c r="F63" s="111"/>
      <c r="G63" s="111"/>
      <c r="H63" s="111"/>
      <c r="I63" s="111"/>
      <c r="J63" s="111"/>
    </row>
    <row r="64" spans="1:12" ht="15" customHeight="1" x14ac:dyDescent="0.35">
      <c r="B64" s="377" t="str">
        <f>'4. Grote ruimte'!B154:I154</f>
        <v>Zie algemeen advies</v>
      </c>
      <c r="C64" s="377"/>
      <c r="D64" s="377"/>
      <c r="E64" s="377"/>
      <c r="F64" s="377"/>
      <c r="G64" s="377"/>
      <c r="H64" s="377"/>
      <c r="I64" s="377"/>
      <c r="J64" s="262"/>
      <c r="K64" s="262"/>
      <c r="L64" s="262"/>
    </row>
    <row r="65" spans="1:12" ht="20.25" customHeight="1" x14ac:dyDescent="0.35">
      <c r="A65" s="219"/>
      <c r="B65" s="379" t="s">
        <v>604</v>
      </c>
      <c r="C65" s="379"/>
      <c r="D65" s="379"/>
      <c r="E65" s="379"/>
      <c r="F65" s="379"/>
      <c r="G65" s="220">
        <f>'4. Grote ruimte'!H156</f>
        <v>120.201916495551</v>
      </c>
      <c r="H65" s="212" t="s">
        <v>583</v>
      </c>
      <c r="I65" s="80"/>
      <c r="J65" s="80"/>
    </row>
    <row r="66" spans="1:12" x14ac:dyDescent="0.35">
      <c r="B66" s="378" t="s">
        <v>600</v>
      </c>
      <c r="C66" s="378"/>
      <c r="D66" s="378"/>
      <c r="E66" s="378"/>
      <c r="F66" s="378"/>
      <c r="G66" s="248">
        <f>'4. Grote ruimte'!H158</f>
        <v>0.11</v>
      </c>
      <c r="H66" s="115" t="s">
        <v>597</v>
      </c>
      <c r="I66" s="111"/>
      <c r="J66" s="80"/>
      <c r="K66" s="246"/>
      <c r="L66" s="246"/>
    </row>
    <row r="67" spans="1:12" ht="19.5" customHeight="1" x14ac:dyDescent="0.35">
      <c r="B67" s="378" t="s">
        <v>601</v>
      </c>
      <c r="C67" s="378"/>
      <c r="D67" s="378"/>
      <c r="E67" s="378"/>
      <c r="F67" s="378"/>
      <c r="G67" s="222">
        <f>'4. Grote ruimte'!H159</f>
        <v>0.6</v>
      </c>
      <c r="H67" s="115" t="s">
        <v>597</v>
      </c>
      <c r="I67" s="80"/>
      <c r="J67" s="80"/>
      <c r="K67" s="80"/>
      <c r="L67" s="180"/>
    </row>
    <row r="72" spans="1:12" ht="15" customHeight="1" x14ac:dyDescent="0.35"/>
    <row r="74" spans="1:12" ht="15" customHeight="1" x14ac:dyDescent="0.35"/>
    <row r="81" ht="21" customHeight="1" x14ac:dyDescent="0.35"/>
    <row r="83" ht="16.5" customHeight="1" x14ac:dyDescent="0.35"/>
    <row r="84" ht="15.75" customHeight="1" x14ac:dyDescent="0.35"/>
    <row r="85" ht="18" customHeight="1" x14ac:dyDescent="0.35"/>
    <row r="86" ht="18" customHeight="1" x14ac:dyDescent="0.35"/>
    <row r="90" ht="15" customHeight="1" x14ac:dyDescent="0.35"/>
    <row r="92" ht="15" customHeight="1" x14ac:dyDescent="0.35"/>
    <row r="94" ht="19.5" customHeight="1" x14ac:dyDescent="0.35"/>
    <row r="99" ht="19.5" customHeight="1" x14ac:dyDescent="0.35"/>
    <row r="101" ht="20.25" customHeight="1" x14ac:dyDescent="0.35"/>
  </sheetData>
  <mergeCells count="20">
    <mergeCell ref="A31:F31"/>
    <mergeCell ref="A3:I3"/>
    <mergeCell ref="A5:I5"/>
    <mergeCell ref="B38:I38"/>
    <mergeCell ref="B41:F41"/>
    <mergeCell ref="B40:I40"/>
    <mergeCell ref="B67:F67"/>
    <mergeCell ref="B65:F65"/>
    <mergeCell ref="B66:F66"/>
    <mergeCell ref="B56:I56"/>
    <mergeCell ref="B58:I58"/>
    <mergeCell ref="B62:I62"/>
    <mergeCell ref="B64:I64"/>
    <mergeCell ref="B47:I47"/>
    <mergeCell ref="B49:I49"/>
    <mergeCell ref="B42:F42"/>
    <mergeCell ref="B43:F43"/>
    <mergeCell ref="B52:F52"/>
    <mergeCell ref="B50:F50"/>
    <mergeCell ref="B51:F51"/>
  </mergeCells>
  <pageMargins left="0.70866141732283472" right="0.70866141732283472" top="0.74803149606299213" bottom="0.74803149606299213" header="0.31496062992125984" footer="0.31496062992125984"/>
  <pageSetup paperSize="9" scale="91" orientation="portrait" horizontalDpi="1200" verticalDpi="1200" r:id="rId1"/>
  <rowBreaks count="1" manualBreakCount="1">
    <brk id="33" max="8" man="1"/>
  </rowBreaks>
  <colBreaks count="1" manualBreakCount="1">
    <brk id="9" max="64"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59"/>
  <sheetViews>
    <sheetView view="pageBreakPreview" zoomScaleNormal="100" zoomScaleSheetLayoutView="100" workbookViewId="0">
      <pane ySplit="8" topLeftCell="A50" activePane="bottomLeft" state="frozen"/>
      <selection pane="bottomLeft" activeCell="E54" sqref="E54:G54"/>
    </sheetView>
  </sheetViews>
  <sheetFormatPr defaultRowHeight="14.5" x14ac:dyDescent="0.35"/>
  <cols>
    <col min="1" max="1" width="3.81640625" style="2" customWidth="1"/>
    <col min="2" max="2" width="5" customWidth="1"/>
    <col min="3" max="3" width="7.54296875" customWidth="1"/>
    <col min="4" max="4" width="12.453125" customWidth="1"/>
    <col min="5" max="5" width="11.7265625" customWidth="1"/>
    <col min="6" max="6" width="9.54296875" customWidth="1"/>
    <col min="7" max="7" width="23.54296875" customWidth="1"/>
    <col min="8" max="8" width="20.1796875" customWidth="1"/>
    <col min="9" max="9" width="14" style="2" customWidth="1"/>
    <col min="11" max="11" width="10" customWidth="1"/>
  </cols>
  <sheetData>
    <row r="1" spans="1:13" ht="15.5" x14ac:dyDescent="0.35">
      <c r="A1" s="277" t="str">
        <f>Inplantingsplan!A31&amp;" = gebouw "&amp;Inplantingsplan!B31&amp;"- "&amp;Inplantingsplan!C31</f>
        <v>Enkel ramen en deuren = gebouw A- A001</v>
      </c>
      <c r="B1" s="124"/>
      <c r="C1" s="124"/>
      <c r="D1" s="124"/>
      <c r="E1" s="124"/>
      <c r="F1" s="124"/>
      <c r="G1" s="124"/>
      <c r="H1" s="124"/>
      <c r="I1" s="123"/>
    </row>
    <row r="2" spans="1:13" x14ac:dyDescent="0.35">
      <c r="A2" s="1"/>
    </row>
    <row r="3" spans="1:13" x14ac:dyDescent="0.35">
      <c r="A3" s="1" t="s">
        <v>406</v>
      </c>
    </row>
    <row r="4" spans="1:13" x14ac:dyDescent="0.35">
      <c r="B4" s="115">
        <f>D5*D6</f>
        <v>64.000000000000171</v>
      </c>
      <c r="C4" s="115" t="s">
        <v>405</v>
      </c>
      <c r="E4" s="115">
        <f>D5*D6*D7</f>
        <v>243.20000000000064</v>
      </c>
      <c r="F4" s="115" t="s">
        <v>399</v>
      </c>
    </row>
    <row r="5" spans="1:13" x14ac:dyDescent="0.35">
      <c r="B5" s="267" t="s">
        <v>257</v>
      </c>
      <c r="D5" s="108">
        <v>8.0000000000000107</v>
      </c>
      <c r="E5" t="s">
        <v>402</v>
      </c>
    </row>
    <row r="6" spans="1:13" x14ac:dyDescent="0.35">
      <c r="B6" s="267" t="s">
        <v>258</v>
      </c>
      <c r="D6" s="108">
        <v>8.0000000000000107</v>
      </c>
      <c r="E6" t="s">
        <v>402</v>
      </c>
    </row>
    <row r="7" spans="1:13" x14ac:dyDescent="0.35">
      <c r="B7" s="267" t="s">
        <v>401</v>
      </c>
      <c r="D7" s="108">
        <v>3.8</v>
      </c>
      <c r="E7" t="s">
        <v>402</v>
      </c>
    </row>
    <row r="8" spans="1:13" x14ac:dyDescent="0.35">
      <c r="B8" s="267"/>
      <c r="D8" s="84"/>
    </row>
    <row r="9" spans="1:13" ht="15.5" x14ac:dyDescent="0.35">
      <c r="A9" s="116" t="s">
        <v>659</v>
      </c>
      <c r="B9" s="118"/>
      <c r="C9" s="118"/>
      <c r="D9" s="118"/>
      <c r="E9" s="118"/>
      <c r="F9" s="118"/>
      <c r="G9" s="118"/>
      <c r="H9" s="118"/>
      <c r="I9" s="117"/>
      <c r="J9" s="84"/>
      <c r="L9" s="84"/>
      <c r="M9" s="84"/>
    </row>
    <row r="10" spans="1:13" x14ac:dyDescent="0.35">
      <c r="A10" s="2">
        <v>1</v>
      </c>
      <c r="B10" t="s">
        <v>416</v>
      </c>
      <c r="I10" s="121">
        <v>25</v>
      </c>
      <c r="L10" s="84"/>
      <c r="M10" s="84"/>
    </row>
    <row r="11" spans="1:13" ht="30.75" customHeight="1" x14ac:dyDescent="0.35">
      <c r="A11" s="2">
        <v>2</v>
      </c>
      <c r="B11" s="388" t="s">
        <v>641</v>
      </c>
      <c r="C11" s="388"/>
      <c r="D11" s="388"/>
      <c r="E11" s="388"/>
      <c r="F11" s="388"/>
      <c r="G11" s="388"/>
      <c r="H11" s="388"/>
      <c r="I11" s="2" t="s">
        <v>221</v>
      </c>
      <c r="L11" s="84"/>
      <c r="M11" s="84"/>
    </row>
    <row r="12" spans="1:13" ht="62.25" customHeight="1" x14ac:dyDescent="0.35">
      <c r="B12" s="385" t="str">
        <f>IF('1. Enkel ramen en deuren'!I11="ja"," ",IF('1. Enkel ramen en deuren'!I11=""," ",IF('1. Enkel ramen en deuren'!I11="neen",+Masterdata!B83)))</f>
        <v>Leerlingen en leerkrachten in de klas (lokaal) verontreinigen de klas door hun activiteiten en het verspreiden van stofdeeltjes, haren, huidschilfers en kledingvezels.
Een paar tips om de vervuilende bronnen in de klas te beperken en de klasruimte proper en fris te houden. Op te nemen in de afsprakenlijst binnen de organisatie van de school: zie leeswijzer</v>
      </c>
      <c r="C12" s="385"/>
      <c r="D12" s="385"/>
      <c r="E12" s="385"/>
      <c r="F12" s="385"/>
      <c r="G12" s="385"/>
      <c r="H12" s="385"/>
      <c r="I12" s="180"/>
      <c r="L12" s="84"/>
      <c r="M12" s="84"/>
    </row>
    <row r="13" spans="1:13" ht="14.25" customHeight="1" x14ac:dyDescent="0.35">
      <c r="B13" s="280"/>
      <c r="C13" s="280"/>
      <c r="D13" s="280"/>
      <c r="E13" s="280"/>
      <c r="F13" s="280"/>
      <c r="G13" s="280"/>
      <c r="H13" s="280"/>
      <c r="I13" s="180"/>
      <c r="L13" s="84"/>
      <c r="M13" s="84"/>
    </row>
    <row r="14" spans="1:13" x14ac:dyDescent="0.35">
      <c r="A14" s="2">
        <v>3</v>
      </c>
      <c r="B14" s="161" t="s">
        <v>529</v>
      </c>
      <c r="I14" s="2" t="s">
        <v>221</v>
      </c>
      <c r="L14" s="84"/>
      <c r="M14" s="84"/>
    </row>
    <row r="15" spans="1:13" ht="14.25" customHeight="1" x14ac:dyDescent="0.35">
      <c r="B15" s="385" t="str">
        <f>IF('1. Enkel ramen en deuren'!I14="ja"," ",IF('1. Enkel ramen en deuren'!I14=""," ",IF('1. Enkel ramen en deuren'!I14="neen",+Masterdata!B89)))</f>
        <v>Op te nemen in de afsprakenlijst binnen de organisatie van de school: zie leeswijzer</v>
      </c>
      <c r="C15" s="385"/>
      <c r="D15" s="385"/>
      <c r="E15" s="385"/>
      <c r="F15" s="385"/>
      <c r="G15" s="385"/>
      <c r="H15" s="385"/>
      <c r="L15" s="84"/>
      <c r="M15" s="84"/>
    </row>
    <row r="16" spans="1:13" ht="15" customHeight="1" x14ac:dyDescent="0.35">
      <c r="B16" s="280"/>
      <c r="C16" s="280"/>
      <c r="D16" s="280"/>
      <c r="E16" s="280"/>
      <c r="F16" s="280"/>
      <c r="G16" s="280"/>
      <c r="H16" s="280"/>
      <c r="L16" s="84"/>
      <c r="M16" s="84"/>
    </row>
    <row r="17" spans="1:13" x14ac:dyDescent="0.35">
      <c r="A17" s="92">
        <v>4</v>
      </c>
      <c r="B17" s="93" t="s">
        <v>530</v>
      </c>
      <c r="C17" s="93"/>
      <c r="D17" s="93"/>
      <c r="E17" s="81"/>
      <c r="F17" s="81"/>
      <c r="I17" s="2" t="s">
        <v>221</v>
      </c>
      <c r="L17" s="84"/>
      <c r="M17" s="84"/>
    </row>
    <row r="18" spans="1:13" ht="46.5" customHeight="1" x14ac:dyDescent="0.35">
      <c r="A18" s="92"/>
      <c r="B18" s="382" t="str">
        <f>IF('1. Enkel ramen en deuren'!I17="ja"," ",IF('1. Enkel ramen en deuren'!I17=""," ",IF('1. Enkel ramen en deuren'!I17="Nvt"," ",IF('1. Enkel ramen en deuren'!I17="neen",+Masterdata!B96))))</f>
        <v>De lucht in een klas met actieve kinderen raakt snel verontreinigd. In de klas zorgen stiften, lijm, verf, meubelen of computers en ook de ademhaling van de aanwezigen voor luchtvervuiling. Om de vervuiling  te verwijderen moet het klaslokaal geventileerd en verlucht worden.</v>
      </c>
      <c r="C18" s="382"/>
      <c r="D18" s="382"/>
      <c r="E18" s="382"/>
      <c r="F18" s="382"/>
      <c r="G18" s="382"/>
      <c r="H18" s="382"/>
      <c r="L18" s="84"/>
      <c r="M18" s="84"/>
    </row>
    <row r="19" spans="1:13" x14ac:dyDescent="0.35">
      <c r="A19" s="92"/>
      <c r="B19" s="93"/>
      <c r="C19" s="93"/>
      <c r="D19" s="93"/>
      <c r="E19" s="81"/>
      <c r="F19" s="81"/>
      <c r="L19" s="84"/>
      <c r="M19" s="84"/>
    </row>
    <row r="20" spans="1:13" x14ac:dyDescent="0.35">
      <c r="A20" s="150">
        <v>5</v>
      </c>
      <c r="B20" s="201" t="s">
        <v>437</v>
      </c>
      <c r="C20" s="106"/>
      <c r="D20" s="106"/>
      <c r="E20" s="106"/>
      <c r="F20" s="106"/>
      <c r="G20" s="106"/>
      <c r="H20" s="106"/>
      <c r="I20" s="150"/>
      <c r="L20" s="84"/>
      <c r="M20" s="84"/>
    </row>
    <row r="21" spans="1:13" x14ac:dyDescent="0.35">
      <c r="A21" s="90"/>
      <c r="B21" s="92" t="s">
        <v>233</v>
      </c>
      <c r="C21" s="93" t="s">
        <v>357</v>
      </c>
      <c r="D21" s="93"/>
      <c r="E21" s="81"/>
      <c r="F21" s="81"/>
      <c r="I21" s="2" t="s">
        <v>221</v>
      </c>
      <c r="L21" s="84"/>
      <c r="M21" s="84"/>
    </row>
    <row r="22" spans="1:13" ht="123" customHeight="1" x14ac:dyDescent="0.35">
      <c r="A22" s="90"/>
      <c r="B22" s="92"/>
      <c r="C22" s="382" t="str">
        <f>IF('1. Enkel ramen en deuren'!I21="ja"," ",IF('1. Enkel ramen en deuren'!I21=""," ",IF('1. Enkel ramen en deuren'!I21="Nvt"," ",IF('1. Enkel ramen en deuren'!I21="neen",+Masterdata!B104))))</f>
        <v>Spuivoorzieningen zullen in elk klaslokaal voldoende aanwezig moeten zijn om in korte tijd (bv speeltijd) veel warme of verontreinigde lucht af te voeren.
• Alle verblijfsruimten bezitten voorzieningen om te spuien. Denk hier aan kipramen voor  dwarsventilatie.
• Bij één buitengevel: ten minste 6,0 m2  te openen ramen of deuren
• Bij twee tegenover elkaar liggende buitengevels, of twee buitengevels die onder een hoek van 90º  ten opzicht van elkaar zijn gesitueerd: ten minste 1,5 m2  te openen ramen of deuren per gevel. ( = dwarsventilatie)</v>
      </c>
      <c r="D22" s="382"/>
      <c r="E22" s="382"/>
      <c r="F22" s="382"/>
      <c r="G22" s="382"/>
      <c r="H22" s="382"/>
      <c r="L22" s="84"/>
      <c r="M22" s="84"/>
    </row>
    <row r="23" spans="1:13" x14ac:dyDescent="0.35">
      <c r="A23" s="90"/>
      <c r="B23" s="92"/>
      <c r="C23" s="93"/>
      <c r="D23" s="93"/>
      <c r="E23" s="81"/>
      <c r="F23" s="81"/>
      <c r="L23" s="84"/>
      <c r="M23" s="84"/>
    </row>
    <row r="24" spans="1:13" hidden="1" x14ac:dyDescent="0.35">
      <c r="A24" s="90"/>
      <c r="B24" s="92" t="s">
        <v>234</v>
      </c>
      <c r="C24" s="393" t="s">
        <v>556</v>
      </c>
      <c r="D24" s="393"/>
      <c r="E24" s="393"/>
      <c r="F24" s="393"/>
      <c r="G24" s="393"/>
      <c r="H24" s="393"/>
      <c r="I24" s="2" t="s">
        <v>358</v>
      </c>
      <c r="L24" s="84"/>
      <c r="M24" s="84"/>
    </row>
    <row r="25" spans="1:13" hidden="1" x14ac:dyDescent="0.35">
      <c r="A25" s="90"/>
      <c r="B25" s="92" t="s">
        <v>235</v>
      </c>
      <c r="C25" s="96" t="s">
        <v>483</v>
      </c>
      <c r="D25" s="93"/>
      <c r="E25" s="93"/>
      <c r="F25" s="93"/>
      <c r="I25" s="2" t="s">
        <v>358</v>
      </c>
      <c r="L25" s="84"/>
      <c r="M25" s="84"/>
    </row>
    <row r="26" spans="1:13" hidden="1" x14ac:dyDescent="0.35">
      <c r="A26" s="90"/>
      <c r="B26" s="92"/>
      <c r="C26" s="93" t="s">
        <v>359</v>
      </c>
      <c r="D26" s="96" t="s">
        <v>226</v>
      </c>
      <c r="E26" s="93"/>
      <c r="F26" s="390" t="s">
        <v>455</v>
      </c>
      <c r="G26" s="391"/>
      <c r="H26" s="391"/>
      <c r="I26" s="392"/>
    </row>
    <row r="27" spans="1:13" hidden="1" x14ac:dyDescent="0.35">
      <c r="A27" s="90"/>
      <c r="B27" s="92"/>
      <c r="C27" s="93" t="s">
        <v>360</v>
      </c>
      <c r="D27" s="96" t="s">
        <v>271</v>
      </c>
      <c r="E27" s="93"/>
      <c r="F27" s="390" t="s">
        <v>455</v>
      </c>
      <c r="G27" s="391"/>
      <c r="H27" s="391"/>
      <c r="I27" s="392"/>
    </row>
    <row r="28" spans="1:13" hidden="1" x14ac:dyDescent="0.35">
      <c r="A28" s="90"/>
      <c r="B28" s="92"/>
      <c r="C28" s="93" t="s">
        <v>361</v>
      </c>
      <c r="D28" s="96" t="s">
        <v>227</v>
      </c>
      <c r="E28" s="93"/>
      <c r="F28" s="390" t="s">
        <v>455</v>
      </c>
      <c r="G28" s="391"/>
      <c r="H28" s="391"/>
      <c r="I28" s="392"/>
    </row>
    <row r="29" spans="1:13" hidden="1" x14ac:dyDescent="0.35">
      <c r="A29" s="90"/>
      <c r="B29" s="92"/>
      <c r="C29" s="93" t="s">
        <v>362</v>
      </c>
      <c r="D29" s="93" t="s">
        <v>228</v>
      </c>
      <c r="E29" s="93"/>
      <c r="F29" s="390" t="s">
        <v>455</v>
      </c>
      <c r="G29" s="391"/>
      <c r="H29" s="391"/>
      <c r="I29" s="392"/>
    </row>
    <row r="30" spans="1:13" hidden="1" x14ac:dyDescent="0.35">
      <c r="A30" s="90"/>
      <c r="B30" s="92"/>
      <c r="C30" s="93" t="s">
        <v>363</v>
      </c>
      <c r="D30" s="93" t="s">
        <v>229</v>
      </c>
      <c r="E30" s="93"/>
      <c r="F30" s="390" t="s">
        <v>455</v>
      </c>
      <c r="G30" s="391"/>
      <c r="H30" s="391"/>
      <c r="I30" s="392"/>
    </row>
    <row r="31" spans="1:13" hidden="1" x14ac:dyDescent="0.35">
      <c r="A31" s="90"/>
      <c r="B31" s="92"/>
      <c r="C31" s="106" t="s">
        <v>364</v>
      </c>
      <c r="D31" s="93" t="s">
        <v>230</v>
      </c>
      <c r="E31" s="93"/>
      <c r="F31" s="390" t="s">
        <v>455</v>
      </c>
      <c r="G31" s="391"/>
      <c r="H31" s="391"/>
      <c r="I31" s="392"/>
    </row>
    <row r="32" spans="1:13" hidden="1" x14ac:dyDescent="0.35">
      <c r="A32" s="90"/>
      <c r="B32" s="92"/>
      <c r="C32" s="106" t="s">
        <v>365</v>
      </c>
      <c r="D32" s="93" t="s">
        <v>231</v>
      </c>
      <c r="E32" s="93"/>
      <c r="F32" s="390" t="s">
        <v>455</v>
      </c>
      <c r="G32" s="391"/>
      <c r="H32" s="391"/>
      <c r="I32" s="392"/>
    </row>
    <row r="33" spans="1:16" hidden="1" x14ac:dyDescent="0.35">
      <c r="A33" s="90"/>
      <c r="B33" s="92"/>
      <c r="C33" s="106" t="s">
        <v>560</v>
      </c>
      <c r="D33" s="93" t="s">
        <v>561</v>
      </c>
      <c r="E33" s="93"/>
      <c r="F33" s="390" t="s">
        <v>455</v>
      </c>
      <c r="G33" s="391"/>
      <c r="H33" s="391"/>
      <c r="I33" s="392"/>
    </row>
    <row r="34" spans="1:16" x14ac:dyDescent="0.35">
      <c r="A34" s="101">
        <v>6</v>
      </c>
      <c r="B34" s="202" t="s">
        <v>442</v>
      </c>
      <c r="C34" s="84"/>
      <c r="D34" s="84"/>
      <c r="E34" s="84"/>
      <c r="F34" s="84"/>
      <c r="G34" s="84"/>
      <c r="H34" s="84"/>
      <c r="I34" s="101"/>
    </row>
    <row r="35" spans="1:16" x14ac:dyDescent="0.35">
      <c r="A35" s="90"/>
      <c r="B35" s="92" t="s">
        <v>240</v>
      </c>
      <c r="C35" s="93" t="s">
        <v>236</v>
      </c>
      <c r="D35" s="106"/>
      <c r="E35" s="93"/>
      <c r="F35" s="93"/>
      <c r="G35" s="93"/>
      <c r="H35" s="93"/>
      <c r="I35" s="2" t="s">
        <v>221</v>
      </c>
    </row>
    <row r="36" spans="1:16" ht="63.75" customHeight="1" x14ac:dyDescent="0.35">
      <c r="A36" s="90"/>
      <c r="B36" s="92"/>
      <c r="C36" s="382" t="str">
        <f>IF('1. Enkel ramen en deuren'!I35="ja"," ",IF('1. Enkel ramen en deuren'!I35=""," ",IF('1. Enkel ramen en deuren'!I35="Nvt"," ",IF('1. Enkel ramen en deuren'!I35="neen",+Masterdata!B135))))</f>
        <v>(1) Indien mogelijk binnendeuren open laten staan. (2) De ventilatie 's nachts en in het weekend niet uitschakelen of afsluiten. (3 ) Bij een mechanische installatie kan je het systeem op een lagere snelheid laten werken,  of twee uur voor het opening van de school de systemen in werking stellen (programeerklok).</v>
      </c>
      <c r="D36" s="382"/>
      <c r="E36" s="382"/>
      <c r="F36" s="382"/>
      <c r="G36" s="382"/>
      <c r="H36" s="382"/>
    </row>
    <row r="37" spans="1:16" ht="15" customHeight="1" x14ac:dyDescent="0.35">
      <c r="A37" s="90"/>
      <c r="B37" s="92"/>
      <c r="C37" s="282"/>
      <c r="D37" s="282"/>
      <c r="E37" s="282"/>
      <c r="F37" s="282"/>
      <c r="G37" s="282"/>
      <c r="H37" s="282"/>
    </row>
    <row r="38" spans="1:16" x14ac:dyDescent="0.35">
      <c r="A38" s="90"/>
      <c r="B38" s="92" t="s">
        <v>241</v>
      </c>
      <c r="C38" s="93" t="s">
        <v>237</v>
      </c>
      <c r="D38" s="93"/>
      <c r="E38" s="93"/>
      <c r="F38" s="93"/>
      <c r="G38" s="93"/>
      <c r="H38" s="93"/>
      <c r="I38" s="2" t="s">
        <v>221</v>
      </c>
    </row>
    <row r="39" spans="1:16" ht="46.5" customHeight="1" x14ac:dyDescent="0.35">
      <c r="A39" s="90"/>
      <c r="B39" s="92"/>
      <c r="C39" s="382" t="str">
        <f>IF('1. Enkel ramen en deuren'!I38="ja"," ",IF('1. Enkel ramen en deuren'!I38=""," ",IF('1. Enkel ramen en deuren'!I38="Nvt"," ",IF('1. Enkel ramen en deuren'!I38="neen",+Masterdata!B142))))</f>
        <v>De ventilatie 's nachts en in het weekend niet uitschakelen of afsluiten. Bij een mechanische installatie kan je het systeem op een lagere snelheid laten werken,  of twee uur voor het opening van de school de systemen in werking stellen (programeerklok).</v>
      </c>
      <c r="D39" s="382"/>
      <c r="E39" s="382"/>
      <c r="F39" s="382"/>
      <c r="G39" s="382"/>
      <c r="H39" s="382"/>
    </row>
    <row r="40" spans="1:16" x14ac:dyDescent="0.35">
      <c r="A40" s="90"/>
      <c r="B40" s="92"/>
      <c r="C40" s="282"/>
      <c r="D40" s="282"/>
      <c r="E40" s="282"/>
      <c r="F40" s="282"/>
      <c r="G40" s="282"/>
      <c r="H40" s="282"/>
    </row>
    <row r="41" spans="1:16" ht="30" customHeight="1" x14ac:dyDescent="0.35">
      <c r="A41" s="90"/>
      <c r="B41" s="273" t="s">
        <v>242</v>
      </c>
      <c r="C41" s="383" t="s">
        <v>531</v>
      </c>
      <c r="D41" s="383"/>
      <c r="E41" s="383"/>
      <c r="F41" s="383"/>
      <c r="G41" s="383"/>
      <c r="H41" s="383"/>
      <c r="I41" s="2" t="s">
        <v>221</v>
      </c>
    </row>
    <row r="42" spans="1:16" ht="32.25" customHeight="1" x14ac:dyDescent="0.35">
      <c r="A42" s="90"/>
      <c r="B42" s="273"/>
      <c r="C42" s="382" t="str">
        <f>IF('1. Enkel ramen en deuren'!I41="ja"," ",IF('1. Enkel ramen en deuren'!I41=""," ",IF('1. Enkel ramen en deuren'!I41="Nvt"," ",IF('1. Enkel ramen en deuren'!I41="neen",+Masterdata!B149))))</f>
        <v>Doordat er geen natuurlijke of mechanische ventilatie aanwezig is (of niet in dienst) moet men spuiventilatie toepassen. Opnemen in de werkafspraken van de school.</v>
      </c>
      <c r="D42" s="382"/>
      <c r="E42" s="382"/>
      <c r="F42" s="382"/>
      <c r="G42" s="382"/>
      <c r="H42" s="382"/>
    </row>
    <row r="43" spans="1:16" ht="15" customHeight="1" x14ac:dyDescent="0.35">
      <c r="A43" s="90"/>
      <c r="B43" s="273"/>
      <c r="C43" s="282"/>
      <c r="D43" s="282"/>
      <c r="E43" s="282"/>
      <c r="F43" s="282"/>
      <c r="G43" s="282"/>
      <c r="H43" s="282"/>
    </row>
    <row r="44" spans="1:16" x14ac:dyDescent="0.35">
      <c r="A44" s="90"/>
      <c r="B44" s="92" t="s">
        <v>243</v>
      </c>
      <c r="C44" s="93" t="s">
        <v>238</v>
      </c>
      <c r="D44" s="93"/>
      <c r="E44" s="93"/>
      <c r="F44" s="93"/>
      <c r="G44" s="93"/>
      <c r="H44" s="93"/>
      <c r="I44" s="2" t="s">
        <v>221</v>
      </c>
    </row>
    <row r="45" spans="1:16" ht="31.5" customHeight="1" x14ac:dyDescent="0.35">
      <c r="A45" s="90"/>
      <c r="B45" s="92"/>
      <c r="C45" s="382" t="str">
        <f>IF('1. Enkel ramen en deuren'!I44="ja"," ",IF('1. Enkel ramen en deuren'!I44=""," ",IF('1. Enkel ramen en deuren'!I44="Nvt"," ",IF('1. Enkel ramen en deuren'!I44="neen",+Masterdata!B155))))</f>
        <v>Installatie aanpassen naar gelang de weersomstandigheden. Opgelet: een te hoge luchtsnelheid kan tocht veroorzaken. Opnemen in nieuwe werkafspraken, JAP of GPP.</v>
      </c>
      <c r="D45" s="382"/>
      <c r="E45" s="382"/>
      <c r="F45" s="382"/>
      <c r="G45" s="382"/>
      <c r="H45" s="382"/>
    </row>
    <row r="46" spans="1:16" x14ac:dyDescent="0.35">
      <c r="A46" s="90"/>
      <c r="B46" s="92"/>
      <c r="C46" s="93"/>
      <c r="D46" s="93"/>
      <c r="E46" s="93"/>
      <c r="F46" s="93"/>
      <c r="G46" s="93"/>
      <c r="H46" s="93"/>
    </row>
    <row r="47" spans="1:16" ht="15.65" hidden="1" customHeight="1" x14ac:dyDescent="0.35">
      <c r="A47" s="90"/>
      <c r="B47" s="273" t="s">
        <v>246</v>
      </c>
      <c r="C47" s="384" t="s">
        <v>429</v>
      </c>
      <c r="D47" s="384"/>
      <c r="E47" s="384"/>
      <c r="F47" s="384"/>
      <c r="G47" s="384"/>
      <c r="H47" s="384"/>
      <c r="I47" s="105" t="s">
        <v>358</v>
      </c>
      <c r="P47" s="93"/>
    </row>
    <row r="48" spans="1:16" hidden="1" x14ac:dyDescent="0.35">
      <c r="A48" s="90"/>
      <c r="B48" s="92" t="s">
        <v>372</v>
      </c>
      <c r="C48" s="93" t="s">
        <v>417</v>
      </c>
      <c r="D48" s="93"/>
      <c r="E48" s="93"/>
      <c r="F48" s="93"/>
      <c r="G48" s="93"/>
      <c r="H48" s="93"/>
      <c r="I48" s="2" t="s">
        <v>358</v>
      </c>
    </row>
    <row r="49" spans="1:15" hidden="1" x14ac:dyDescent="0.35">
      <c r="A49" s="90"/>
      <c r="B49" s="92" t="s">
        <v>373</v>
      </c>
      <c r="C49" s="93" t="s">
        <v>239</v>
      </c>
      <c r="D49" s="93"/>
      <c r="E49" s="93"/>
      <c r="F49" s="93"/>
      <c r="G49" s="93"/>
      <c r="H49" s="93"/>
      <c r="I49" s="2" t="s">
        <v>358</v>
      </c>
    </row>
    <row r="50" spans="1:15" x14ac:dyDescent="0.35">
      <c r="A50" s="90"/>
      <c r="B50" s="81"/>
      <c r="C50" s="81"/>
      <c r="D50" s="81"/>
      <c r="E50" s="81"/>
      <c r="F50" s="81"/>
      <c r="G50" s="81"/>
      <c r="H50" s="81"/>
    </row>
    <row r="51" spans="1:15" ht="15.5" x14ac:dyDescent="0.35">
      <c r="A51" s="119" t="s">
        <v>441</v>
      </c>
      <c r="B51" s="120"/>
      <c r="C51" s="120"/>
      <c r="D51" s="120"/>
      <c r="E51" s="120"/>
      <c r="F51" s="120"/>
      <c r="G51" s="120"/>
      <c r="H51" s="120"/>
      <c r="I51" s="117"/>
    </row>
    <row r="52" spans="1:15" x14ac:dyDescent="0.35">
      <c r="A52" s="92">
        <v>7</v>
      </c>
      <c r="B52" s="93" t="s">
        <v>244</v>
      </c>
      <c r="C52" s="93"/>
      <c r="D52" s="106"/>
      <c r="E52" s="93"/>
      <c r="F52" s="93"/>
      <c r="G52" s="93"/>
      <c r="H52" s="93"/>
      <c r="I52" s="2" t="s">
        <v>221</v>
      </c>
    </row>
    <row r="53" spans="1:15" ht="44.25" customHeight="1" x14ac:dyDescent="0.35">
      <c r="A53" s="92"/>
      <c r="B53" s="382" t="str">
        <f>IF('1. Enkel ramen en deuren'!I52="ja"," ",IF('1. Enkel ramen en deuren'!I52=""," ",IF('1. Enkel ramen en deuren'!I52="Nvt"," ",IF('1. Enkel ramen en deuren'!I52="neen",+Masterdata!B183))))</f>
        <v>Ventilatie activeren of spuien. Update procedure "Beheer CO²". (= meting + update werkafspraken) Indien er regelmatig wordt geventileerd, controleer dan of er geen schimmel aanwezig is in bvb valse plafonds.</v>
      </c>
      <c r="C53" s="382"/>
      <c r="D53" s="382"/>
      <c r="E53" s="382"/>
      <c r="F53" s="382"/>
      <c r="G53" s="382"/>
      <c r="H53" s="382"/>
    </row>
    <row r="54" spans="1:15" x14ac:dyDescent="0.35">
      <c r="A54" s="92"/>
      <c r="D54" s="106" t="s">
        <v>497</v>
      </c>
      <c r="E54" s="389" t="s">
        <v>675</v>
      </c>
      <c r="F54" s="389"/>
      <c r="G54" s="389"/>
      <c r="H54" s="93"/>
      <c r="O54" s="93"/>
    </row>
    <row r="55" spans="1:15" x14ac:dyDescent="0.35">
      <c r="A55" s="92"/>
      <c r="B55" s="106"/>
      <c r="C55" s="93"/>
      <c r="D55" s="273"/>
      <c r="E55" s="273"/>
      <c r="F55" s="93"/>
      <c r="G55" s="93"/>
      <c r="H55" s="93"/>
    </row>
    <row r="56" spans="1:15" ht="30" customHeight="1" x14ac:dyDescent="0.35">
      <c r="A56" s="150"/>
      <c r="B56" s="278" t="s">
        <v>563</v>
      </c>
      <c r="C56" s="383" t="s">
        <v>568</v>
      </c>
      <c r="D56" s="383"/>
      <c r="E56" s="383"/>
      <c r="F56" s="383"/>
      <c r="G56" s="383"/>
      <c r="H56" s="383"/>
      <c r="I56" s="2" t="s">
        <v>221</v>
      </c>
    </row>
    <row r="57" spans="1:15" ht="30.75" customHeight="1" x14ac:dyDescent="0.35">
      <c r="A57" s="150"/>
      <c r="B57" s="278"/>
      <c r="C57" s="382" t="str">
        <f>IF('1. Enkel ramen en deuren'!I56="ja"," ",IF('1. Enkel ramen en deuren'!I56="Nvt"," ",IF('1. Enkel ramen en deuren'!I56="neen",+Masterdata!B196)))</f>
        <v>Installatie, gebouw aanpassen zodat elk lokaal verlucht kan worden. (Opnemen in het JAP of GPP)</v>
      </c>
      <c r="D57" s="382"/>
      <c r="E57" s="382"/>
      <c r="F57" s="382"/>
      <c r="G57" s="382"/>
      <c r="H57" s="382"/>
    </row>
    <row r="58" spans="1:15" ht="16.5" customHeight="1" x14ac:dyDescent="0.35">
      <c r="A58" s="150"/>
      <c r="B58" s="278"/>
      <c r="C58" s="268"/>
      <c r="D58" s="268"/>
      <c r="E58" s="268"/>
      <c r="F58" s="268"/>
      <c r="G58" s="268"/>
      <c r="H58" s="268"/>
    </row>
    <row r="59" spans="1:15" x14ac:dyDescent="0.35">
      <c r="A59" s="92">
        <v>8</v>
      </c>
      <c r="B59" s="93" t="s">
        <v>245</v>
      </c>
      <c r="C59" s="93"/>
      <c r="D59" s="93"/>
      <c r="E59" s="93"/>
      <c r="F59" s="93"/>
      <c r="G59" s="93"/>
      <c r="H59" s="93"/>
      <c r="I59" s="2" t="s">
        <v>221</v>
      </c>
    </row>
    <row r="60" spans="1:15" x14ac:dyDescent="0.35">
      <c r="A60" s="92"/>
      <c r="B60" s="382" t="str">
        <f>IF('1. Enkel ramen en deuren'!I59="ja"," ",IF('1. Enkel ramen en deuren'!I59=""," ",IF('1. Enkel ramen en deuren'!I59="Nvt"," ",IF('1. Enkel ramen en deuren'!I59="neen",+Masterdata!B208))))</f>
        <v>Sensibilisering leerkrachten = toelichting leerkracht/collega's werking installatie.</v>
      </c>
      <c r="C60" s="382"/>
      <c r="D60" s="382"/>
      <c r="E60" s="382"/>
      <c r="F60" s="382"/>
      <c r="G60" s="382"/>
      <c r="H60" s="382"/>
    </row>
    <row r="61" spans="1:15" x14ac:dyDescent="0.35">
      <c r="A61" s="92"/>
      <c r="B61" s="93"/>
      <c r="C61" s="93"/>
      <c r="D61" s="93"/>
      <c r="E61" s="93"/>
      <c r="F61" s="93"/>
      <c r="G61" s="93"/>
      <c r="H61" s="93"/>
    </row>
    <row r="62" spans="1:15" x14ac:dyDescent="0.35">
      <c r="A62" s="92">
        <v>9</v>
      </c>
      <c r="B62" s="170" t="s">
        <v>431</v>
      </c>
      <c r="C62" s="170"/>
      <c r="D62" s="170"/>
      <c r="E62" s="170"/>
      <c r="F62" s="170"/>
      <c r="G62" s="170"/>
      <c r="H62" s="170"/>
      <c r="I62" s="2" t="s">
        <v>221</v>
      </c>
    </row>
    <row r="63" spans="1:15" x14ac:dyDescent="0.35">
      <c r="A63" s="92"/>
      <c r="B63" s="382" t="str">
        <f>IF('1. Enkel ramen en deuren'!I62="ja"," ",IF('1. Enkel ramen en deuren'!I62=""," ",IF('1. Enkel ramen en deuren'!I62="Nvt"," ",IF('1. Enkel ramen en deuren'!I62="neen",+Masterdata!B214))))</f>
        <v xml:space="preserve">Sensibilisering leerkrachten = toelichting leerkracht/collega's werking installatie.  </v>
      </c>
      <c r="C63" s="382"/>
      <c r="D63" s="382"/>
      <c r="E63" s="382"/>
      <c r="F63" s="382"/>
      <c r="G63" s="382"/>
      <c r="H63" s="382"/>
    </row>
    <row r="64" spans="1:15" x14ac:dyDescent="0.35">
      <c r="A64" s="92"/>
      <c r="B64" s="170"/>
      <c r="C64" s="170"/>
      <c r="D64" s="170"/>
      <c r="E64" s="170"/>
      <c r="F64" s="170"/>
      <c r="G64" s="170"/>
      <c r="H64" s="170"/>
    </row>
    <row r="65" spans="1:9" x14ac:dyDescent="0.35">
      <c r="A65" s="92">
        <v>10</v>
      </c>
      <c r="B65" s="93" t="s">
        <v>247</v>
      </c>
      <c r="C65" s="93"/>
      <c r="D65" s="93"/>
      <c r="E65" s="93"/>
      <c r="F65" s="93"/>
      <c r="G65" s="93"/>
      <c r="H65" s="93"/>
      <c r="I65" s="2" t="s">
        <v>220</v>
      </c>
    </row>
    <row r="66" spans="1:9" x14ac:dyDescent="0.35">
      <c r="A66" s="92"/>
      <c r="B66" s="382" t="str">
        <f>IF('1. Enkel ramen en deuren'!I65="neen"," ",IF('1. Enkel ramen en deuren'!I65=""," ",IF('1. Enkel ramen en deuren'!I65="Nvt"," ",IF('1. Enkel ramen en deuren'!I65="ja",+Masterdata!B222))))</f>
        <v>Installatie en/ werkafspraken aanpassen. (aanpassingen installatie opnemen in het JAP of GPP)</v>
      </c>
      <c r="C66" s="382"/>
      <c r="D66" s="382"/>
      <c r="E66" s="382"/>
      <c r="F66" s="382"/>
      <c r="G66" s="382"/>
      <c r="H66" s="382"/>
      <c r="I66" s="105"/>
    </row>
    <row r="67" spans="1:9" x14ac:dyDescent="0.35">
      <c r="A67" s="92"/>
      <c r="B67" s="93"/>
      <c r="C67" s="93"/>
      <c r="D67" s="93"/>
      <c r="E67" s="93"/>
      <c r="F67" s="93"/>
      <c r="G67" s="93"/>
      <c r="H67" s="93"/>
      <c r="I67" s="105"/>
    </row>
    <row r="68" spans="1:9" hidden="1" x14ac:dyDescent="0.35">
      <c r="A68" s="150">
        <v>11</v>
      </c>
      <c r="B68" s="201" t="s">
        <v>232</v>
      </c>
      <c r="C68" s="106"/>
      <c r="D68" s="106"/>
      <c r="E68" s="106"/>
      <c r="F68" s="106"/>
      <c r="G68" s="106"/>
      <c r="H68" s="106"/>
      <c r="I68" s="101"/>
    </row>
    <row r="69" spans="1:9" hidden="1" x14ac:dyDescent="0.35">
      <c r="A69" s="150"/>
      <c r="B69" s="151" t="s">
        <v>248</v>
      </c>
      <c r="C69" s="106"/>
      <c r="D69" s="106"/>
      <c r="E69" s="106"/>
      <c r="F69" s="106"/>
      <c r="G69" s="106"/>
      <c r="H69" s="106"/>
      <c r="I69" s="101"/>
    </row>
    <row r="70" spans="1:9" hidden="1" x14ac:dyDescent="0.35">
      <c r="A70" s="92"/>
      <c r="B70" s="93" t="s">
        <v>254</v>
      </c>
      <c r="C70" s="93" t="s">
        <v>236</v>
      </c>
      <c r="D70" s="93"/>
      <c r="E70" s="93"/>
      <c r="F70" s="93"/>
      <c r="G70" s="93"/>
      <c r="H70" s="93"/>
      <c r="I70" s="2" t="s">
        <v>220</v>
      </c>
    </row>
    <row r="71" spans="1:9" ht="15.75" hidden="1" customHeight="1" x14ac:dyDescent="0.35">
      <c r="A71" s="92"/>
      <c r="B71" s="107" t="s">
        <v>255</v>
      </c>
      <c r="C71" s="383" t="s">
        <v>549</v>
      </c>
      <c r="D71" s="383"/>
      <c r="E71" s="383"/>
      <c r="F71" s="383"/>
      <c r="G71" s="383"/>
      <c r="H71" s="383"/>
      <c r="I71" s="105" t="s">
        <v>629</v>
      </c>
    </row>
    <row r="72" spans="1:9" hidden="1" x14ac:dyDescent="0.35">
      <c r="A72" s="92"/>
      <c r="B72" s="93" t="s">
        <v>269</v>
      </c>
      <c r="C72" s="93" t="s">
        <v>396</v>
      </c>
      <c r="D72" s="93"/>
      <c r="E72" s="93"/>
      <c r="F72" s="93"/>
      <c r="G72" s="93"/>
      <c r="H72" s="93"/>
      <c r="I72" s="2" t="s">
        <v>220</v>
      </c>
    </row>
    <row r="73" spans="1:9" ht="31.5" hidden="1" customHeight="1" x14ac:dyDescent="0.35">
      <c r="A73" s="92"/>
      <c r="B73" s="107" t="s">
        <v>377</v>
      </c>
      <c r="C73" s="384" t="s">
        <v>392</v>
      </c>
      <c r="D73" s="384"/>
      <c r="E73" s="384"/>
      <c r="F73" s="384"/>
      <c r="G73" s="384"/>
      <c r="H73" s="384"/>
      <c r="I73" s="2" t="s">
        <v>221</v>
      </c>
    </row>
    <row r="74" spans="1:9" ht="30.65" hidden="1" customHeight="1" x14ac:dyDescent="0.35">
      <c r="A74" s="92"/>
      <c r="B74" s="107" t="s">
        <v>378</v>
      </c>
      <c r="C74" s="383" t="s">
        <v>537</v>
      </c>
      <c r="D74" s="383"/>
      <c r="E74" s="383"/>
      <c r="F74" s="383"/>
      <c r="G74" s="383"/>
      <c r="H74" s="383"/>
      <c r="I74" s="174" t="s">
        <v>221</v>
      </c>
    </row>
    <row r="75" spans="1:9" hidden="1" x14ac:dyDescent="0.35">
      <c r="A75" s="92"/>
      <c r="B75" s="93" t="s">
        <v>379</v>
      </c>
      <c r="C75" s="93" t="s">
        <v>249</v>
      </c>
      <c r="D75" s="93"/>
      <c r="E75" s="93"/>
      <c r="F75" s="93"/>
      <c r="G75" s="93"/>
      <c r="H75" s="93"/>
      <c r="I75" s="2" t="s">
        <v>390</v>
      </c>
    </row>
    <row r="76" spans="1:9" hidden="1" x14ac:dyDescent="0.35">
      <c r="A76" s="150"/>
      <c r="B76" s="152" t="s">
        <v>250</v>
      </c>
      <c r="C76" s="106"/>
      <c r="D76" s="106"/>
      <c r="E76" s="106"/>
      <c r="F76" s="106"/>
      <c r="G76" s="106"/>
      <c r="H76" s="106"/>
      <c r="I76" s="101"/>
    </row>
    <row r="77" spans="1:9" hidden="1" x14ac:dyDescent="0.35">
      <c r="A77" s="92"/>
      <c r="B77" s="93" t="s">
        <v>380</v>
      </c>
      <c r="C77" s="93" t="s">
        <v>421</v>
      </c>
      <c r="D77" s="93"/>
      <c r="E77" s="93"/>
      <c r="F77" s="93"/>
      <c r="G77" s="93"/>
      <c r="H77" s="93"/>
      <c r="I77" s="2" t="s">
        <v>358</v>
      </c>
    </row>
    <row r="78" spans="1:9" hidden="1" x14ac:dyDescent="0.35">
      <c r="A78" s="92"/>
      <c r="B78" s="93" t="s">
        <v>381</v>
      </c>
      <c r="C78" s="93" t="s">
        <v>251</v>
      </c>
      <c r="D78" s="93"/>
      <c r="E78" s="93"/>
      <c r="F78" s="93"/>
      <c r="G78" s="93"/>
      <c r="H78" s="93"/>
      <c r="I78" s="2" t="s">
        <v>358</v>
      </c>
    </row>
    <row r="79" spans="1:9" x14ac:dyDescent="0.35">
      <c r="A79" s="150">
        <v>12</v>
      </c>
      <c r="B79" s="106" t="s">
        <v>252</v>
      </c>
      <c r="C79" s="106"/>
      <c r="D79" s="106"/>
      <c r="E79" s="106"/>
      <c r="F79" s="106"/>
      <c r="G79" s="106"/>
      <c r="H79" s="106"/>
      <c r="I79" s="101"/>
    </row>
    <row r="80" spans="1:9" x14ac:dyDescent="0.35">
      <c r="A80" s="92"/>
      <c r="B80" s="93" t="s">
        <v>458</v>
      </c>
      <c r="C80" s="93" t="s">
        <v>382</v>
      </c>
      <c r="D80" s="93"/>
      <c r="E80" s="93"/>
      <c r="F80" s="93"/>
      <c r="G80" s="93"/>
      <c r="H80" s="93"/>
      <c r="I80" s="2" t="s">
        <v>221</v>
      </c>
    </row>
    <row r="81" spans="1:12" x14ac:dyDescent="0.35">
      <c r="A81" s="92"/>
      <c r="B81" s="382" t="str">
        <f>IF('1. Enkel ramen en deuren'!I80="ja"," ",IF('1. Enkel ramen en deuren'!I80=""," ",IF('1. Enkel ramen en deuren'!I80="Nvt"," ",IF('1. Enkel ramen en deuren'!I80="neen",+Masterdata!B292))))</f>
        <v>Installatie aanpassen (opnemen in het JAP of GPP).</v>
      </c>
      <c r="C81" s="382"/>
      <c r="D81" s="382"/>
      <c r="E81" s="382"/>
      <c r="F81" s="382"/>
      <c r="G81" s="382"/>
      <c r="H81" s="382"/>
    </row>
    <row r="82" spans="1:12" x14ac:dyDescent="0.35">
      <c r="A82" s="92"/>
      <c r="B82" s="93"/>
      <c r="C82" s="93"/>
      <c r="D82" s="93"/>
      <c r="E82" s="93"/>
      <c r="F82" s="93"/>
      <c r="G82" s="93"/>
      <c r="H82" s="93"/>
    </row>
    <row r="83" spans="1:12" x14ac:dyDescent="0.35">
      <c r="A83" s="92"/>
      <c r="B83" s="93" t="s">
        <v>459</v>
      </c>
      <c r="C83" s="93" t="s">
        <v>532</v>
      </c>
      <c r="D83" s="93"/>
      <c r="E83" s="93"/>
      <c r="F83" s="93"/>
      <c r="G83" s="93"/>
      <c r="H83" s="93"/>
      <c r="I83" s="2" t="s">
        <v>221</v>
      </c>
    </row>
    <row r="84" spans="1:12" x14ac:dyDescent="0.35">
      <c r="A84" s="92"/>
      <c r="B84" s="382" t="str">
        <f>IF('1. Enkel ramen en deuren'!I83="ja"," ",IF('1. Enkel ramen en deuren'!I83=""," ",IF('1. Enkel ramen en deuren'!I83="Nvt"," ",IF('1. Enkel ramen en deuren'!I83="neen",+Masterdata!B299))))</f>
        <v>Installatie aanpassen (opnemen in het JAP of GPP).</v>
      </c>
      <c r="C84" s="382"/>
      <c r="D84" s="382"/>
      <c r="E84" s="382"/>
      <c r="F84" s="382"/>
      <c r="G84" s="382"/>
      <c r="H84" s="382"/>
    </row>
    <row r="85" spans="1:12" x14ac:dyDescent="0.35">
      <c r="A85" s="92"/>
      <c r="B85" s="93"/>
      <c r="C85" s="93"/>
      <c r="D85" s="93"/>
      <c r="E85" s="93"/>
      <c r="F85" s="93"/>
      <c r="G85" s="93"/>
      <c r="H85" s="93"/>
    </row>
    <row r="86" spans="1:12" ht="15.5" x14ac:dyDescent="0.35">
      <c r="A86" s="150">
        <v>13</v>
      </c>
      <c r="B86" s="203" t="s">
        <v>253</v>
      </c>
      <c r="C86" s="150"/>
      <c r="D86" s="106"/>
      <c r="E86" s="106"/>
      <c r="F86" s="106"/>
      <c r="G86" s="106"/>
      <c r="H86" s="106"/>
      <c r="I86" s="101"/>
    </row>
    <row r="87" spans="1:12" hidden="1" x14ac:dyDescent="0.35">
      <c r="A87" s="92"/>
      <c r="B87" s="109" t="s">
        <v>466</v>
      </c>
      <c r="C87" s="110"/>
      <c r="D87" s="106"/>
      <c r="E87" s="93"/>
      <c r="F87" s="93"/>
      <c r="G87" s="93"/>
      <c r="H87" s="93"/>
    </row>
    <row r="88" spans="1:12" hidden="1" x14ac:dyDescent="0.35">
      <c r="A88" s="92"/>
      <c r="B88" s="93" t="s">
        <v>469</v>
      </c>
      <c r="C88" s="110"/>
      <c r="D88" s="106" t="s">
        <v>478</v>
      </c>
      <c r="E88" s="93"/>
      <c r="F88" s="93"/>
      <c r="G88" s="93"/>
      <c r="H88" s="93"/>
    </row>
    <row r="89" spans="1:12" hidden="1" x14ac:dyDescent="0.35">
      <c r="A89" s="92"/>
      <c r="C89" s="93" t="s">
        <v>470</v>
      </c>
      <c r="D89" s="264" t="s">
        <v>471</v>
      </c>
      <c r="E89" s="93"/>
      <c r="F89" s="93"/>
      <c r="G89" s="93"/>
      <c r="H89" s="93"/>
      <c r="L89" s="81"/>
    </row>
    <row r="90" spans="1:12" hidden="1" x14ac:dyDescent="0.35">
      <c r="A90" s="92"/>
      <c r="B90" s="93"/>
      <c r="C90" s="93"/>
      <c r="D90" s="93" t="s">
        <v>412</v>
      </c>
      <c r="E90" s="93"/>
      <c r="F90" s="93"/>
      <c r="G90" s="93"/>
      <c r="H90" s="93"/>
    </row>
    <row r="91" spans="1:12" hidden="1" x14ac:dyDescent="0.35">
      <c r="A91" s="92"/>
      <c r="B91" s="93"/>
      <c r="C91" s="93"/>
      <c r="D91" s="270" t="s">
        <v>256</v>
      </c>
      <c r="E91" s="387" t="s">
        <v>403</v>
      </c>
      <c r="F91" s="387"/>
      <c r="G91" s="113"/>
      <c r="H91" s="93" t="s">
        <v>402</v>
      </c>
    </row>
    <row r="92" spans="1:12" hidden="1" x14ac:dyDescent="0.35">
      <c r="A92" s="92"/>
      <c r="B92" s="93"/>
      <c r="C92" s="93"/>
      <c r="D92" s="270" t="s">
        <v>259</v>
      </c>
      <c r="E92" s="387" t="s">
        <v>403</v>
      </c>
      <c r="F92" s="387"/>
      <c r="G92" s="113"/>
      <c r="H92" s="93" t="s">
        <v>402</v>
      </c>
    </row>
    <row r="93" spans="1:12" hidden="1" x14ac:dyDescent="0.35">
      <c r="A93" s="92"/>
      <c r="B93" s="93"/>
      <c r="C93" s="93"/>
      <c r="D93" s="270" t="s">
        <v>260</v>
      </c>
      <c r="E93" s="387" t="s">
        <v>403</v>
      </c>
      <c r="F93" s="387"/>
      <c r="G93" s="113"/>
      <c r="H93" s="93" t="s">
        <v>402</v>
      </c>
    </row>
    <row r="94" spans="1:12" hidden="1" x14ac:dyDescent="0.35">
      <c r="A94" s="92"/>
      <c r="B94" s="93"/>
      <c r="C94" s="93"/>
      <c r="D94" s="270" t="s">
        <v>261</v>
      </c>
      <c r="E94" s="387" t="s">
        <v>403</v>
      </c>
      <c r="F94" s="387"/>
      <c r="G94" s="113"/>
      <c r="H94" s="93" t="s">
        <v>402</v>
      </c>
    </row>
    <row r="95" spans="1:12" hidden="1" x14ac:dyDescent="0.35">
      <c r="A95" s="92"/>
      <c r="B95" s="93"/>
      <c r="C95" s="93"/>
      <c r="D95" s="270" t="s">
        <v>262</v>
      </c>
      <c r="E95" s="387" t="s">
        <v>403</v>
      </c>
      <c r="F95" s="387"/>
      <c r="G95" s="113"/>
      <c r="H95" s="93" t="s">
        <v>402</v>
      </c>
    </row>
    <row r="96" spans="1:12" hidden="1" x14ac:dyDescent="0.35">
      <c r="A96" s="92"/>
      <c r="B96" s="93"/>
      <c r="C96" s="93"/>
      <c r="D96" s="270" t="s">
        <v>263</v>
      </c>
      <c r="E96" s="387" t="s">
        <v>403</v>
      </c>
      <c r="F96" s="387"/>
      <c r="G96" s="113"/>
      <c r="H96" s="93" t="s">
        <v>402</v>
      </c>
    </row>
    <row r="97" spans="1:15" hidden="1" x14ac:dyDescent="0.35">
      <c r="A97" s="92"/>
      <c r="B97" s="93"/>
      <c r="C97" s="93"/>
      <c r="D97" s="270" t="s">
        <v>264</v>
      </c>
      <c r="E97" s="387" t="s">
        <v>403</v>
      </c>
      <c r="F97" s="387"/>
      <c r="G97" s="113"/>
      <c r="H97" s="93" t="s">
        <v>402</v>
      </c>
    </row>
    <row r="98" spans="1:15" hidden="1" x14ac:dyDescent="0.35">
      <c r="A98" s="92"/>
      <c r="B98" s="93"/>
      <c r="C98" s="93"/>
      <c r="D98" s="270" t="s">
        <v>265</v>
      </c>
      <c r="E98" s="387" t="s">
        <v>403</v>
      </c>
      <c r="F98" s="387"/>
      <c r="G98" s="113"/>
      <c r="H98" s="93" t="s">
        <v>402</v>
      </c>
    </row>
    <row r="99" spans="1:15" hidden="1" x14ac:dyDescent="0.35">
      <c r="A99" s="92"/>
      <c r="B99" s="93"/>
      <c r="C99" s="93"/>
      <c r="D99" s="270" t="s">
        <v>266</v>
      </c>
      <c r="E99" s="387" t="s">
        <v>403</v>
      </c>
      <c r="F99" s="387"/>
      <c r="G99" s="113"/>
      <c r="H99" s="93" t="s">
        <v>402</v>
      </c>
    </row>
    <row r="100" spans="1:15" hidden="1" x14ac:dyDescent="0.35">
      <c r="A100" s="92"/>
      <c r="B100" s="93"/>
      <c r="C100" s="93"/>
      <c r="D100" s="270" t="s">
        <v>267</v>
      </c>
      <c r="E100" s="387" t="s">
        <v>403</v>
      </c>
      <c r="F100" s="387"/>
      <c r="G100" s="113"/>
      <c r="H100" s="93" t="s">
        <v>402</v>
      </c>
    </row>
    <row r="101" spans="1:15" ht="16.149999999999999" hidden="1" customHeight="1" x14ac:dyDescent="0.35">
      <c r="A101" s="92"/>
      <c r="B101" s="93"/>
      <c r="C101" s="93"/>
      <c r="D101" s="93"/>
      <c r="E101" s="387" t="s">
        <v>422</v>
      </c>
      <c r="F101" s="387"/>
      <c r="G101" s="94">
        <f>SUM(G91:G100)</f>
        <v>0</v>
      </c>
      <c r="H101" s="94" t="s">
        <v>402</v>
      </c>
      <c r="M101" s="114"/>
      <c r="O101" s="114"/>
    </row>
    <row r="102" spans="1:15" ht="16.149999999999999" hidden="1" customHeight="1" x14ac:dyDescent="0.35">
      <c r="A102" s="92"/>
      <c r="B102" s="93"/>
      <c r="C102" s="93"/>
      <c r="D102" s="93"/>
      <c r="E102" s="270"/>
      <c r="F102" s="270"/>
      <c r="G102" s="94"/>
      <c r="H102" s="94"/>
      <c r="M102" s="114"/>
      <c r="O102" s="114"/>
    </row>
    <row r="103" spans="1:15" ht="16.149999999999999" hidden="1" customHeight="1" x14ac:dyDescent="0.35">
      <c r="A103" s="92"/>
      <c r="B103" s="93"/>
      <c r="C103" s="93"/>
      <c r="D103" s="378" t="s">
        <v>423</v>
      </c>
      <c r="E103" s="378"/>
      <c r="F103" s="378"/>
      <c r="G103" s="378"/>
      <c r="H103" s="156">
        <v>62</v>
      </c>
      <c r="M103" s="114"/>
      <c r="O103" s="114"/>
    </row>
    <row r="104" spans="1:15" ht="16.149999999999999" hidden="1" customHeight="1" x14ac:dyDescent="0.35">
      <c r="A104" s="92"/>
      <c r="B104" s="93"/>
      <c r="C104" s="93"/>
      <c r="D104" s="378" t="s">
        <v>424</v>
      </c>
      <c r="E104" s="378"/>
      <c r="F104" s="378"/>
      <c r="G104" s="378"/>
      <c r="H104" s="157">
        <v>22</v>
      </c>
      <c r="J104" s="270"/>
    </row>
    <row r="105" spans="1:15" ht="16.149999999999999" hidden="1" customHeight="1" x14ac:dyDescent="0.35">
      <c r="A105" s="92"/>
      <c r="B105" s="93"/>
      <c r="C105" s="93"/>
      <c r="D105" s="264"/>
      <c r="E105" s="264"/>
      <c r="F105" s="270"/>
      <c r="G105" s="270"/>
      <c r="H105" s="158"/>
      <c r="I105" s="196">
        <f>(G101*H103)/H104</f>
        <v>0</v>
      </c>
    </row>
    <row r="106" spans="1:15" ht="16.149999999999999" hidden="1" customHeight="1" x14ac:dyDescent="0.35">
      <c r="A106" s="92"/>
      <c r="B106" s="93"/>
      <c r="C106" s="93"/>
      <c r="D106" s="264"/>
      <c r="E106" s="264"/>
      <c r="F106" s="264"/>
      <c r="G106" s="264"/>
      <c r="H106" s="158"/>
      <c r="I106" s="160">
        <f>(I105-I10)</f>
        <v>-25</v>
      </c>
      <c r="N106" s="195" t="s">
        <v>581</v>
      </c>
    </row>
    <row r="107" spans="1:15" ht="16.149999999999999" hidden="1" customHeight="1" x14ac:dyDescent="0.35">
      <c r="A107" s="92"/>
      <c r="B107" s="93"/>
      <c r="C107" s="93"/>
      <c r="D107" s="264"/>
      <c r="E107" s="264"/>
      <c r="F107" s="264"/>
      <c r="G107" s="264"/>
      <c r="H107" s="158"/>
      <c r="N107" s="195" t="s">
        <v>582</v>
      </c>
    </row>
    <row r="108" spans="1:15" hidden="1" x14ac:dyDescent="0.35">
      <c r="A108" s="90"/>
      <c r="B108" s="81"/>
      <c r="C108" s="93" t="s">
        <v>462</v>
      </c>
      <c r="D108" s="93" t="s">
        <v>268</v>
      </c>
      <c r="E108" s="81"/>
      <c r="F108" s="81"/>
      <c r="G108" s="81"/>
      <c r="H108" s="81"/>
      <c r="I108" s="2" t="s">
        <v>629</v>
      </c>
    </row>
    <row r="109" spans="1:15" hidden="1" x14ac:dyDescent="0.35">
      <c r="A109" s="99"/>
      <c r="C109" s="81"/>
      <c r="D109" s="100"/>
      <c r="E109" s="98"/>
      <c r="F109" s="98"/>
      <c r="G109" s="98"/>
      <c r="H109" s="98"/>
      <c r="I109" s="101"/>
    </row>
    <row r="110" spans="1:15" x14ac:dyDescent="0.35">
      <c r="A110" s="90"/>
      <c r="B110" s="154" t="s">
        <v>474</v>
      </c>
      <c r="C110" s="106" t="s">
        <v>475</v>
      </c>
      <c r="D110" t="s">
        <v>479</v>
      </c>
    </row>
    <row r="111" spans="1:15" x14ac:dyDescent="0.35">
      <c r="A111" s="90"/>
      <c r="B111" s="81"/>
      <c r="C111" s="93" t="s">
        <v>476</v>
      </c>
      <c r="D111" s="93" t="s">
        <v>666</v>
      </c>
      <c r="E111" s="81"/>
      <c r="F111" s="81"/>
      <c r="G111" s="81"/>
      <c r="H111" s="81"/>
      <c r="I111" s="2" t="s">
        <v>221</v>
      </c>
    </row>
    <row r="112" spans="1:15" ht="30" customHeight="1" x14ac:dyDescent="0.35">
      <c r="A112" s="90"/>
      <c r="B112" s="81"/>
      <c r="C112" s="93"/>
      <c r="D112" s="382" t="str">
        <f>IF('1. Enkel ramen en deuren'!I111="ja"," ",IF('1. Enkel ramen en deuren'!I111=""," ",IF('1. Enkel ramen en deuren'!I111="Nvt"," ",IF('1. Enkel ramen en deuren'!I111="neen",+Masterdata!B330))))</f>
        <v>Voldoende ramen steeds laten  open staan. Maken van werkafspraken. Zorg er steeds voor dat er geen mogelijkheid bestaat op valgevaar.</v>
      </c>
      <c r="E112" s="382"/>
      <c r="F112" s="382"/>
      <c r="G112" s="382"/>
      <c r="H112" s="382"/>
    </row>
    <row r="113" spans="1:15" x14ac:dyDescent="0.35">
      <c r="A113" s="90"/>
      <c r="B113" s="81"/>
      <c r="C113" s="93"/>
      <c r="D113" s="93"/>
      <c r="E113" s="81"/>
      <c r="F113" s="81"/>
      <c r="G113" s="81"/>
      <c r="H113" s="81"/>
    </row>
    <row r="114" spans="1:15" ht="18" customHeight="1" x14ac:dyDescent="0.35">
      <c r="A114" s="92"/>
      <c r="B114" s="93"/>
      <c r="C114" s="107" t="s">
        <v>605</v>
      </c>
      <c r="D114" s="384" t="s">
        <v>518</v>
      </c>
      <c r="E114" s="384"/>
      <c r="F114" s="384"/>
      <c r="G114" s="384"/>
      <c r="H114" s="384"/>
      <c r="I114" s="2" t="s">
        <v>220</v>
      </c>
    </row>
    <row r="115" spans="1:15" ht="18" customHeight="1" x14ac:dyDescent="0.35">
      <c r="A115" s="92"/>
      <c r="B115" s="93"/>
      <c r="C115" s="107"/>
      <c r="D115" s="386" t="str">
        <f>IF('1. Enkel ramen en deuren'!I114="neen"," ",IF('1. Enkel ramen en deuren'!I114=""," ",IF('1. Enkel ramen en deuren'!I114="Nvt"," ",IF('1. Enkel ramen en deuren'!I114="ja",+Masterdata!B337))))</f>
        <v>Aanpassen van veiligheidsmaatregelen.(Opnemen in het JAP of GPP)</v>
      </c>
      <c r="E115" s="386"/>
      <c r="F115" s="386"/>
      <c r="G115" s="386"/>
      <c r="H115" s="386"/>
      <c r="I115" s="105"/>
    </row>
    <row r="116" spans="1:15" ht="18" customHeight="1" x14ac:dyDescent="0.35">
      <c r="A116" s="92"/>
      <c r="B116" s="93"/>
      <c r="C116" s="107"/>
      <c r="D116" s="269"/>
      <c r="E116" s="269"/>
      <c r="F116" s="269"/>
      <c r="G116" s="269"/>
      <c r="H116" s="269"/>
      <c r="I116" s="105"/>
    </row>
    <row r="117" spans="1:15" x14ac:dyDescent="0.35">
      <c r="A117" s="92"/>
      <c r="B117" s="93"/>
      <c r="C117" s="93" t="s">
        <v>477</v>
      </c>
      <c r="D117" s="378" t="s">
        <v>599</v>
      </c>
      <c r="E117" s="378"/>
      <c r="F117" s="378"/>
      <c r="G117" s="378"/>
      <c r="H117" s="378"/>
      <c r="I117" s="2" t="s">
        <v>221</v>
      </c>
    </row>
    <row r="118" spans="1:15" ht="30.75" customHeight="1" x14ac:dyDescent="0.35">
      <c r="A118" s="92"/>
      <c r="B118" s="93"/>
      <c r="C118" s="93"/>
      <c r="D118" s="382" t="str">
        <f>IF('1. Enkel ramen en deuren'!I117="ja"," ",IF('1. Enkel ramen en deuren'!I117=""," ",IF('1. Enkel ramen en deuren'!I117="Nvt"," ",IF('1. Enkel ramen en deuren'!I117="neen",+Masterdata!B344))))</f>
        <v xml:space="preserve">Indien mogelijk extra ventillatie of afspraken omtrent openzetten ramen en binnen deuren. </v>
      </c>
      <c r="E118" s="382"/>
      <c r="F118" s="382"/>
      <c r="G118" s="382"/>
      <c r="H118" s="382"/>
    </row>
    <row r="119" spans="1:15" ht="17.25" customHeight="1" x14ac:dyDescent="0.35">
      <c r="A119" s="92"/>
      <c r="B119" s="93"/>
      <c r="C119" s="93"/>
      <c r="D119" s="282"/>
      <c r="E119" s="282"/>
      <c r="F119" s="282"/>
      <c r="G119" s="282"/>
      <c r="H119" s="282"/>
    </row>
    <row r="120" spans="1:15" x14ac:dyDescent="0.35">
      <c r="A120" s="92"/>
      <c r="B120" s="93"/>
      <c r="C120" s="93"/>
      <c r="D120" s="264" t="s">
        <v>600</v>
      </c>
      <c r="E120" s="264"/>
      <c r="F120" s="264"/>
      <c r="G120" s="264"/>
      <c r="H120" s="264"/>
      <c r="I120" s="272">
        <f>VLOOKUP(I10,M120:O142,2,FALSE)</f>
        <v>0.15</v>
      </c>
      <c r="M120" s="198">
        <v>32</v>
      </c>
      <c r="N120" s="198">
        <v>0.19</v>
      </c>
      <c r="O120" s="198">
        <v>0.93</v>
      </c>
    </row>
    <row r="121" spans="1:15" x14ac:dyDescent="0.35">
      <c r="A121" s="92"/>
      <c r="B121" s="93"/>
      <c r="C121" s="93"/>
      <c r="D121" s="264" t="s">
        <v>601</v>
      </c>
      <c r="E121" s="264"/>
      <c r="F121" s="264"/>
      <c r="G121" s="264"/>
      <c r="H121" s="264"/>
      <c r="I121" s="272">
        <f>VLOOKUP(I10,M120:O142,3,FALSE)</f>
        <v>0.77</v>
      </c>
      <c r="M121" s="198">
        <v>31</v>
      </c>
      <c r="N121" s="198">
        <v>0.19</v>
      </c>
      <c r="O121" s="198">
        <v>0.93</v>
      </c>
    </row>
    <row r="122" spans="1:15" hidden="1" x14ac:dyDescent="0.35">
      <c r="A122" s="92"/>
      <c r="B122" s="93"/>
      <c r="C122" s="93"/>
      <c r="D122" s="264"/>
      <c r="E122" s="264"/>
      <c r="F122" s="264"/>
      <c r="G122" s="264"/>
      <c r="H122" s="264"/>
      <c r="M122" s="198">
        <v>30</v>
      </c>
      <c r="N122" s="198">
        <v>0.18</v>
      </c>
      <c r="O122" s="198">
        <v>0.88</v>
      </c>
    </row>
    <row r="123" spans="1:15" hidden="1" x14ac:dyDescent="0.35">
      <c r="A123" s="92"/>
      <c r="B123" s="93"/>
      <c r="C123" s="93"/>
      <c r="D123" s="264"/>
      <c r="E123" s="264"/>
      <c r="F123" s="264"/>
      <c r="G123" s="264"/>
      <c r="H123" s="264"/>
      <c r="M123" s="198">
        <v>29</v>
      </c>
      <c r="N123" s="198">
        <v>0.18</v>
      </c>
      <c r="O123" s="198">
        <v>0.88</v>
      </c>
    </row>
    <row r="124" spans="1:15" hidden="1" x14ac:dyDescent="0.35">
      <c r="A124" s="92"/>
      <c r="B124" s="93"/>
      <c r="C124" s="93"/>
      <c r="D124" s="264"/>
      <c r="E124" s="264"/>
      <c r="F124" s="264"/>
      <c r="G124" s="264"/>
      <c r="H124" s="264"/>
      <c r="M124" s="198">
        <v>28</v>
      </c>
      <c r="N124" s="198">
        <v>0.16</v>
      </c>
      <c r="O124" s="198">
        <v>0.82</v>
      </c>
    </row>
    <row r="125" spans="1:15" hidden="1" x14ac:dyDescent="0.35">
      <c r="A125" s="92"/>
      <c r="B125" s="93"/>
      <c r="C125" s="93"/>
      <c r="D125" s="264"/>
      <c r="E125" s="264"/>
      <c r="F125" s="264"/>
      <c r="G125" s="264"/>
      <c r="H125" s="264"/>
      <c r="M125" s="198">
        <v>27</v>
      </c>
      <c r="N125" s="198">
        <v>0.16</v>
      </c>
      <c r="O125" s="198">
        <v>0.82</v>
      </c>
    </row>
    <row r="126" spans="1:15" hidden="1" x14ac:dyDescent="0.35">
      <c r="A126" s="92"/>
      <c r="B126" s="93"/>
      <c r="C126" s="93"/>
      <c r="D126" s="264"/>
      <c r="E126" s="264"/>
      <c r="F126" s="264"/>
      <c r="G126" s="264"/>
      <c r="H126" s="264"/>
      <c r="M126" s="198">
        <v>26</v>
      </c>
      <c r="N126" s="198">
        <v>0.15</v>
      </c>
      <c r="O126" s="198">
        <v>0.77</v>
      </c>
    </row>
    <row r="127" spans="1:15" hidden="1" x14ac:dyDescent="0.35">
      <c r="A127" s="92"/>
      <c r="B127" s="93"/>
      <c r="C127" s="93"/>
      <c r="D127" s="264"/>
      <c r="E127" s="264"/>
      <c r="F127" s="264"/>
      <c r="G127" s="264"/>
      <c r="H127" s="264"/>
      <c r="M127" s="198">
        <v>25</v>
      </c>
      <c r="N127" s="198">
        <v>0.15</v>
      </c>
      <c r="O127" s="198">
        <v>0.77</v>
      </c>
    </row>
    <row r="128" spans="1:15" hidden="1" x14ac:dyDescent="0.35">
      <c r="A128" s="92"/>
      <c r="B128" s="93"/>
      <c r="C128" s="93"/>
      <c r="D128" s="264"/>
      <c r="E128" s="264"/>
      <c r="F128" s="264"/>
      <c r="G128" s="264"/>
      <c r="H128" s="264"/>
      <c r="M128" s="198">
        <v>24</v>
      </c>
      <c r="N128" s="198">
        <v>0.14000000000000001</v>
      </c>
      <c r="O128" s="198">
        <v>0.71</v>
      </c>
    </row>
    <row r="129" spans="1:15" hidden="1" x14ac:dyDescent="0.35">
      <c r="A129" s="92"/>
      <c r="B129" s="93"/>
      <c r="C129" s="93"/>
      <c r="D129" s="264"/>
      <c r="E129" s="264"/>
      <c r="F129" s="264"/>
      <c r="G129" s="264"/>
      <c r="H129" s="264"/>
      <c r="M129" s="198">
        <v>23</v>
      </c>
      <c r="N129" s="198">
        <v>0.14000000000000001</v>
      </c>
      <c r="O129" s="198">
        <v>0.71</v>
      </c>
    </row>
    <row r="130" spans="1:15" hidden="1" x14ac:dyDescent="0.35">
      <c r="A130" s="92"/>
      <c r="B130" s="93"/>
      <c r="C130" s="93"/>
      <c r="D130" s="264"/>
      <c r="E130" s="264"/>
      <c r="F130" s="264"/>
      <c r="G130" s="264"/>
      <c r="H130" s="264"/>
      <c r="M130" s="198">
        <v>22</v>
      </c>
      <c r="N130" s="198">
        <v>0.13</v>
      </c>
      <c r="O130" s="198">
        <v>0.66</v>
      </c>
    </row>
    <row r="131" spans="1:15" hidden="1" x14ac:dyDescent="0.35">
      <c r="A131" s="92"/>
      <c r="B131" s="93"/>
      <c r="C131" s="93"/>
      <c r="D131" s="264"/>
      <c r="E131" s="264"/>
      <c r="F131" s="264"/>
      <c r="G131" s="264"/>
      <c r="H131" s="264"/>
      <c r="M131" s="198">
        <v>21</v>
      </c>
      <c r="N131" s="198">
        <v>0.13</v>
      </c>
      <c r="O131" s="198">
        <v>0.66</v>
      </c>
    </row>
    <row r="132" spans="1:15" hidden="1" x14ac:dyDescent="0.35">
      <c r="A132" s="92"/>
      <c r="B132" s="93"/>
      <c r="C132" s="93"/>
      <c r="D132" s="264"/>
      <c r="E132" s="264"/>
      <c r="F132" s="264"/>
      <c r="G132" s="264"/>
      <c r="H132" s="264"/>
      <c r="M132" s="198">
        <v>20</v>
      </c>
      <c r="N132" s="198">
        <v>0.12</v>
      </c>
      <c r="O132" s="198">
        <v>0.6</v>
      </c>
    </row>
    <row r="133" spans="1:15" x14ac:dyDescent="0.35">
      <c r="A133" s="92"/>
      <c r="B133" s="93"/>
      <c r="C133" s="93"/>
      <c r="D133" s="264"/>
      <c r="E133" s="264"/>
      <c r="F133" s="264"/>
      <c r="G133" s="264"/>
      <c r="H133" s="264"/>
      <c r="M133" s="198"/>
      <c r="N133" s="198"/>
      <c r="O133" s="198"/>
    </row>
    <row r="134" spans="1:15" x14ac:dyDescent="0.35">
      <c r="B134" s="92"/>
      <c r="C134" s="378" t="s">
        <v>585</v>
      </c>
      <c r="D134" s="378"/>
      <c r="E134" s="200">
        <f xml:space="preserve"> (400*E4)/(1000*(0.24*-I106))</f>
        <v>16.213333333333377</v>
      </c>
      <c r="F134" s="276" t="s">
        <v>596</v>
      </c>
      <c r="G134" s="276"/>
      <c r="H134" s="276"/>
      <c r="M134" s="198"/>
      <c r="N134" s="198"/>
      <c r="O134" s="198"/>
    </row>
    <row r="135" spans="1:15" x14ac:dyDescent="0.35">
      <c r="A135" s="92"/>
      <c r="B135" s="93"/>
      <c r="C135" s="93"/>
      <c r="D135" s="81"/>
      <c r="E135" s="81"/>
      <c r="F135" s="81"/>
      <c r="G135" s="81"/>
      <c r="H135" s="81"/>
      <c r="M135" s="198">
        <v>19</v>
      </c>
      <c r="N135" s="198">
        <v>0.11</v>
      </c>
      <c r="O135" s="198">
        <v>0.6</v>
      </c>
    </row>
    <row r="136" spans="1:15" ht="12.75" hidden="1" customHeight="1" x14ac:dyDescent="0.35">
      <c r="B136" s="109" t="s">
        <v>467</v>
      </c>
      <c r="D136" s="109"/>
      <c r="E136" s="81"/>
      <c r="F136" s="81"/>
      <c r="G136" s="81"/>
      <c r="H136" s="81"/>
      <c r="M136" s="198">
        <v>18</v>
      </c>
      <c r="N136" s="198">
        <v>0.11</v>
      </c>
      <c r="O136" s="198">
        <v>0.55000000000000004</v>
      </c>
    </row>
    <row r="137" spans="1:15" hidden="1" x14ac:dyDescent="0.35">
      <c r="B137" s="92" t="s">
        <v>435</v>
      </c>
      <c r="C137" t="s">
        <v>533</v>
      </c>
      <c r="D137" s="109"/>
      <c r="E137" s="81"/>
      <c r="F137" s="81"/>
      <c r="G137" s="81"/>
      <c r="H137" s="81"/>
      <c r="M137" s="198">
        <v>17</v>
      </c>
      <c r="N137" s="198">
        <v>0.1</v>
      </c>
      <c r="O137" s="198">
        <v>0.55000000000000004</v>
      </c>
    </row>
    <row r="138" spans="1:15" hidden="1" x14ac:dyDescent="0.35">
      <c r="C138" s="270" t="s">
        <v>534</v>
      </c>
      <c r="D138" s="170" t="s">
        <v>436</v>
      </c>
      <c r="E138" s="170"/>
      <c r="F138" s="170"/>
      <c r="G138" s="170"/>
      <c r="H138" s="170"/>
      <c r="I138" s="2" t="s">
        <v>358</v>
      </c>
      <c r="M138" s="198">
        <v>16</v>
      </c>
      <c r="N138" s="198">
        <v>0.1</v>
      </c>
      <c r="O138" s="198">
        <v>0.49</v>
      </c>
    </row>
    <row r="139" spans="1:15" hidden="1" x14ac:dyDescent="0.35">
      <c r="C139" s="270" t="s">
        <v>535</v>
      </c>
      <c r="D139" s="93" t="s">
        <v>425</v>
      </c>
      <c r="E139" s="81"/>
      <c r="F139" s="81"/>
      <c r="I139" s="2" t="s">
        <v>358</v>
      </c>
      <c r="M139" s="198">
        <v>15</v>
      </c>
      <c r="N139" s="198">
        <v>0.09</v>
      </c>
      <c r="O139" s="198">
        <v>0.49</v>
      </c>
    </row>
    <row r="140" spans="1:15" hidden="1" x14ac:dyDescent="0.35">
      <c r="C140" s="270" t="s">
        <v>536</v>
      </c>
      <c r="D140" s="93" t="s">
        <v>440</v>
      </c>
      <c r="E140" s="81"/>
      <c r="F140" s="81"/>
      <c r="I140" s="2" t="s">
        <v>358</v>
      </c>
      <c r="M140" s="198">
        <v>14</v>
      </c>
      <c r="N140" s="198">
        <v>0.09</v>
      </c>
      <c r="O140" s="198">
        <v>0.44</v>
      </c>
    </row>
    <row r="141" spans="1:15" hidden="1" x14ac:dyDescent="0.35">
      <c r="M141" s="198">
        <v>13</v>
      </c>
      <c r="N141" s="198">
        <v>0.08</v>
      </c>
      <c r="O141" s="198">
        <v>0.44</v>
      </c>
    </row>
    <row r="142" spans="1:15" hidden="1" x14ac:dyDescent="0.35">
      <c r="M142" s="198">
        <v>12</v>
      </c>
      <c r="N142" s="198">
        <v>0.08</v>
      </c>
      <c r="O142" s="198">
        <v>0.38</v>
      </c>
    </row>
    <row r="143" spans="1:15" ht="18.5" x14ac:dyDescent="0.45">
      <c r="A143" s="250" t="s">
        <v>631</v>
      </c>
      <c r="B143" s="178"/>
      <c r="C143" s="178"/>
      <c r="D143" s="175"/>
      <c r="E143" s="176"/>
      <c r="F143" s="176"/>
      <c r="G143" s="176"/>
      <c r="H143" s="176"/>
      <c r="I143" s="177"/>
    </row>
    <row r="144" spans="1:15" hidden="1" x14ac:dyDescent="0.35"/>
    <row r="145" spans="1:10" ht="17.25" customHeight="1" x14ac:dyDescent="0.35">
      <c r="A145" s="213" t="s">
        <v>609</v>
      </c>
      <c r="B145" s="214"/>
      <c r="C145" s="214"/>
      <c r="D145" s="210"/>
      <c r="E145" s="210"/>
      <c r="F145" s="210"/>
      <c r="G145" s="210"/>
      <c r="H145" s="210"/>
      <c r="I145" s="210"/>
    </row>
    <row r="146" spans="1:10" ht="17.25" customHeight="1" x14ac:dyDescent="0.35">
      <c r="A146" s="180"/>
      <c r="B146" s="376" t="s">
        <v>657</v>
      </c>
      <c r="C146" s="376"/>
      <c r="D146" s="376"/>
      <c r="E146" s="376"/>
      <c r="F146" s="376"/>
      <c r="G146" s="376"/>
      <c r="H146" s="376"/>
      <c r="I146" s="376"/>
    </row>
    <row r="147" spans="1:10" hidden="1" x14ac:dyDescent="0.35">
      <c r="A147" s="180"/>
      <c r="B147" s="209"/>
      <c r="C147" s="209"/>
      <c r="D147" s="209"/>
      <c r="E147" s="209"/>
      <c r="F147" s="208"/>
      <c r="G147" s="80"/>
      <c r="H147" s="80"/>
      <c r="I147" s="180"/>
    </row>
    <row r="148" spans="1:10" ht="16.5" customHeight="1" x14ac:dyDescent="0.35">
      <c r="A148" s="215" t="s">
        <v>611</v>
      </c>
      <c r="B148" s="216"/>
      <c r="C148" s="111"/>
      <c r="D148" s="111"/>
      <c r="E148" s="111"/>
      <c r="F148" s="111"/>
      <c r="G148" s="111"/>
      <c r="H148" s="111"/>
      <c r="I148" s="111"/>
    </row>
    <row r="149" spans="1:10" ht="18.75" customHeight="1" x14ac:dyDescent="0.35">
      <c r="A149" s="215"/>
      <c r="B149" s="381" t="s">
        <v>627</v>
      </c>
      <c r="C149" s="381"/>
      <c r="D149" s="381"/>
      <c r="E149" s="381"/>
      <c r="F149" s="381"/>
      <c r="G149" s="381"/>
      <c r="H149" s="381"/>
      <c r="I149" s="381"/>
    </row>
    <row r="150" spans="1:10" ht="12" hidden="1" customHeight="1" x14ac:dyDescent="0.35">
      <c r="A150" s="207"/>
      <c r="B150" s="266"/>
      <c r="C150" s="271"/>
      <c r="D150" s="271"/>
      <c r="E150" s="271"/>
      <c r="F150" s="271"/>
      <c r="G150" s="271"/>
      <c r="H150" s="271"/>
      <c r="I150" s="271"/>
      <c r="J150" s="77"/>
    </row>
    <row r="151" spans="1:10" x14ac:dyDescent="0.35">
      <c r="A151" s="207"/>
      <c r="B151" s="379" t="s">
        <v>604</v>
      </c>
      <c r="C151" s="379"/>
      <c r="D151" s="379"/>
      <c r="E151" s="379"/>
      <c r="F151" s="379"/>
      <c r="H151" s="211">
        <f>E134</f>
        <v>16.213333333333377</v>
      </c>
      <c r="I151" s="212" t="s">
        <v>583</v>
      </c>
    </row>
    <row r="152" spans="1:10" hidden="1" x14ac:dyDescent="0.35">
      <c r="A152" s="207"/>
      <c r="B152" s="265"/>
      <c r="C152" s="265"/>
      <c r="D152" s="265"/>
      <c r="E152" s="265"/>
      <c r="F152" s="265"/>
      <c r="H152" s="218"/>
      <c r="I152" s="80"/>
    </row>
    <row r="153" spans="1:10" ht="15" customHeight="1" x14ac:dyDescent="0.35">
      <c r="A153" s="207"/>
      <c r="B153" s="383" t="s">
        <v>600</v>
      </c>
      <c r="C153" s="383"/>
      <c r="D153" s="383"/>
      <c r="E153" s="383"/>
      <c r="F153" s="383"/>
      <c r="G153" s="383"/>
      <c r="H153" s="224">
        <f>I120</f>
        <v>0.15</v>
      </c>
      <c r="I153" s="115" t="s">
        <v>597</v>
      </c>
    </row>
    <row r="154" spans="1:10" ht="16.5" customHeight="1" x14ac:dyDescent="0.35">
      <c r="A154" s="207"/>
      <c r="B154" s="383" t="s">
        <v>601</v>
      </c>
      <c r="C154" s="383"/>
      <c r="D154" s="383"/>
      <c r="E154" s="383"/>
      <c r="F154" s="383"/>
      <c r="G154" s="383"/>
      <c r="H154" s="212">
        <f>I121</f>
        <v>0.77</v>
      </c>
      <c r="I154" s="115" t="s">
        <v>597</v>
      </c>
    </row>
    <row r="155" spans="1:10" ht="12.75" customHeight="1" x14ac:dyDescent="0.35">
      <c r="A155" s="207"/>
      <c r="B155" s="268"/>
      <c r="C155" s="268"/>
      <c r="D155" s="268"/>
      <c r="E155" s="268"/>
      <c r="F155" s="268"/>
      <c r="G155" s="80"/>
      <c r="H155" s="80"/>
      <c r="I155" s="180"/>
    </row>
    <row r="156" spans="1:10" x14ac:dyDescent="0.35">
      <c r="A156" t="s">
        <v>538</v>
      </c>
    </row>
    <row r="159" spans="1:10" x14ac:dyDescent="0.35">
      <c r="F159" s="267"/>
    </row>
  </sheetData>
  <mergeCells count="56">
    <mergeCell ref="F30:I30"/>
    <mergeCell ref="C24:H24"/>
    <mergeCell ref="F26:I26"/>
    <mergeCell ref="F27:I27"/>
    <mergeCell ref="F28:I28"/>
    <mergeCell ref="F29:I29"/>
    <mergeCell ref="B53:H53"/>
    <mergeCell ref="E54:G54"/>
    <mergeCell ref="C57:H57"/>
    <mergeCell ref="F31:I31"/>
    <mergeCell ref="F32:I32"/>
    <mergeCell ref="F33:I33"/>
    <mergeCell ref="C47:H47"/>
    <mergeCell ref="C36:H36"/>
    <mergeCell ref="B11:H11"/>
    <mergeCell ref="C41:H41"/>
    <mergeCell ref="C56:H56"/>
    <mergeCell ref="D114:H114"/>
    <mergeCell ref="B12:H12"/>
    <mergeCell ref="D104:G104"/>
    <mergeCell ref="D112:H112"/>
    <mergeCell ref="E97:F97"/>
    <mergeCell ref="E98:F98"/>
    <mergeCell ref="E99:F99"/>
    <mergeCell ref="E100:F100"/>
    <mergeCell ref="E101:F101"/>
    <mergeCell ref="D103:G103"/>
    <mergeCell ref="E91:F91"/>
    <mergeCell ref="E92:F92"/>
    <mergeCell ref="C45:H45"/>
    <mergeCell ref="B153:G153"/>
    <mergeCell ref="B154:G154"/>
    <mergeCell ref="B146:I146"/>
    <mergeCell ref="B149:I149"/>
    <mergeCell ref="B15:H15"/>
    <mergeCell ref="B18:H18"/>
    <mergeCell ref="C22:H22"/>
    <mergeCell ref="C42:H42"/>
    <mergeCell ref="C39:H39"/>
    <mergeCell ref="B151:F151"/>
    <mergeCell ref="D117:H117"/>
    <mergeCell ref="D115:H115"/>
    <mergeCell ref="E93:F93"/>
    <mergeCell ref="E94:F94"/>
    <mergeCell ref="E95:F95"/>
    <mergeCell ref="E96:F96"/>
    <mergeCell ref="D118:H118"/>
    <mergeCell ref="C134:D134"/>
    <mergeCell ref="B60:H60"/>
    <mergeCell ref="B63:H63"/>
    <mergeCell ref="B66:H66"/>
    <mergeCell ref="B81:H81"/>
    <mergeCell ref="B84:H84"/>
    <mergeCell ref="C71:H71"/>
    <mergeCell ref="C73:H73"/>
    <mergeCell ref="C74:H74"/>
  </mergeCells>
  <conditionalFormatting sqref="I12:I13">
    <cfRule type="containsText" dxfId="1168" priority="155" operator="containsText" text="Neen">
      <formula>NOT(ISERROR(SEARCH("Neen",I12)))</formula>
    </cfRule>
    <cfRule type="containsText" dxfId="1167" priority="156" operator="containsText" text="Ja">
      <formula>NOT(ISERROR(SEARCH("Ja",I12)))</formula>
    </cfRule>
    <cfRule type="colorScale" priority="157">
      <colorScale>
        <cfvo type="min"/>
        <cfvo type="max"/>
        <color rgb="FF92D050"/>
        <color rgb="FFFFEF9C"/>
      </colorScale>
    </cfRule>
  </conditionalFormatting>
  <conditionalFormatting sqref="I22:I23">
    <cfRule type="cellIs" dxfId="1166" priority="152" operator="equal">
      <formula>"Nvt"</formula>
    </cfRule>
    <cfRule type="cellIs" dxfId="1165" priority="153" operator="equal">
      <formula>"neen"</formula>
    </cfRule>
    <cfRule type="cellIs" dxfId="1164" priority="154" operator="equal">
      <formula>"ja"</formula>
    </cfRule>
  </conditionalFormatting>
  <conditionalFormatting sqref="I24:I25 I53:I55">
    <cfRule type="cellIs" dxfId="1163" priority="149" operator="equal">
      <formula>"Nvt"</formula>
    </cfRule>
    <cfRule type="cellIs" dxfId="1162" priority="150" operator="equal">
      <formula>"Neen"</formula>
    </cfRule>
    <cfRule type="cellIs" dxfId="1161" priority="151" operator="equal">
      <formula>"ja"</formula>
    </cfRule>
  </conditionalFormatting>
  <conditionalFormatting sqref="I36:I37">
    <cfRule type="cellIs" dxfId="1160" priority="146" operator="equal">
      <formula>"Nvt"</formula>
    </cfRule>
    <cfRule type="cellIs" dxfId="1159" priority="147" operator="equal">
      <formula>"Neen"</formula>
    </cfRule>
    <cfRule type="cellIs" dxfId="1158" priority="148" operator="equal">
      <formula>"ja"</formula>
    </cfRule>
  </conditionalFormatting>
  <conditionalFormatting sqref="I39:I40">
    <cfRule type="cellIs" dxfId="1157" priority="143" operator="equal">
      <formula>"Nvt"</formula>
    </cfRule>
    <cfRule type="cellIs" dxfId="1156" priority="144" operator="equal">
      <formula>"Neen"</formula>
    </cfRule>
    <cfRule type="cellIs" dxfId="1155" priority="145" operator="equal">
      <formula>"ja"</formula>
    </cfRule>
  </conditionalFormatting>
  <conditionalFormatting sqref="I42:I43">
    <cfRule type="cellIs" dxfId="1154" priority="140" operator="equal">
      <formula>"Nvt"</formula>
    </cfRule>
    <cfRule type="cellIs" dxfId="1153" priority="141" operator="equal">
      <formula>"Neen"</formula>
    </cfRule>
    <cfRule type="cellIs" dxfId="1152" priority="142" operator="equal">
      <formula>"ja"</formula>
    </cfRule>
  </conditionalFormatting>
  <conditionalFormatting sqref="I45:I46">
    <cfRule type="cellIs" dxfId="1151" priority="137" operator="equal">
      <formula>"Nvt"</formula>
    </cfRule>
    <cfRule type="cellIs" dxfId="1150" priority="138" operator="equal">
      <formula>"Neen"</formula>
    </cfRule>
    <cfRule type="cellIs" dxfId="1149" priority="139" operator="equal">
      <formula>"ja"</formula>
    </cfRule>
  </conditionalFormatting>
  <conditionalFormatting sqref="I48">
    <cfRule type="containsText" dxfId="1148" priority="132" operator="containsText" text="Ja">
      <formula>NOT(ISERROR(SEARCH("Ja",I48)))</formula>
    </cfRule>
    <cfRule type="containsText" dxfId="1147" priority="133" operator="containsText" text="Neen">
      <formula>NOT(ISERROR(SEARCH("Neen",I48)))</formula>
    </cfRule>
    <cfRule type="containsText" dxfId="1146" priority="134" operator="containsText" text="Nvt">
      <formula>NOT(ISERROR(SEARCH("Nvt",I48)))</formula>
    </cfRule>
    <cfRule type="containsText" dxfId="1145" priority="135" operator="containsText" text="Nvt">
      <formula>NOT(ISERROR(SEARCH("Nvt",I48)))</formula>
    </cfRule>
    <cfRule type="containsText" dxfId="1144" priority="136" operator="containsText" text="Neen">
      <formula>NOT(ISERROR(SEARCH("Neen",I48)))</formula>
    </cfRule>
  </conditionalFormatting>
  <conditionalFormatting sqref="I49">
    <cfRule type="containsText" dxfId="1143" priority="127" operator="containsText" text="Ja">
      <formula>NOT(ISERROR(SEARCH("Ja",I49)))</formula>
    </cfRule>
    <cfRule type="containsText" dxfId="1142" priority="128" operator="containsText" text="Neen">
      <formula>NOT(ISERROR(SEARCH("Neen",I49)))</formula>
    </cfRule>
    <cfRule type="containsText" dxfId="1141" priority="129" operator="containsText" text="Nvt">
      <formula>NOT(ISERROR(SEARCH("Nvt",I49)))</formula>
    </cfRule>
    <cfRule type="containsText" dxfId="1140" priority="130" operator="containsText" text="Nvt">
      <formula>NOT(ISERROR(SEARCH("Nvt",I49)))</formula>
    </cfRule>
    <cfRule type="containsText" dxfId="1139" priority="131" operator="containsText" text="Neen">
      <formula>NOT(ISERROR(SEARCH("Neen",I49)))</formula>
    </cfRule>
  </conditionalFormatting>
  <conditionalFormatting sqref="I47">
    <cfRule type="containsText" dxfId="1138" priority="124" operator="containsText" text="NOK">
      <formula>NOT(ISERROR(SEARCH("NOK",I47)))</formula>
    </cfRule>
    <cfRule type="containsText" dxfId="1137" priority="125" operator="containsText" text="OK">
      <formula>NOT(ISERROR(SEARCH("OK",I47)))</formula>
    </cfRule>
    <cfRule type="containsText" dxfId="1136" priority="126" operator="containsText" text="Nvt">
      <formula>NOT(ISERROR(SEARCH("Nvt",I47)))</formula>
    </cfRule>
  </conditionalFormatting>
  <conditionalFormatting sqref="I60:I61">
    <cfRule type="cellIs" dxfId="1135" priority="121" operator="equal">
      <formula>"Nvt"</formula>
    </cfRule>
    <cfRule type="cellIs" dxfId="1134" priority="122" operator="equal">
      <formula>"Neen"</formula>
    </cfRule>
    <cfRule type="cellIs" dxfId="1133" priority="123" operator="equal">
      <formula>"ja"</formula>
    </cfRule>
  </conditionalFormatting>
  <conditionalFormatting sqref="I63:I64">
    <cfRule type="cellIs" dxfId="1132" priority="118" operator="equal">
      <formula>"Nvt"</formula>
    </cfRule>
    <cfRule type="cellIs" dxfId="1131" priority="119" operator="equal">
      <formula>"Neen"</formula>
    </cfRule>
    <cfRule type="cellIs" dxfId="1130" priority="120" operator="equal">
      <formula>"ja"</formula>
    </cfRule>
  </conditionalFormatting>
  <conditionalFormatting sqref="I70">
    <cfRule type="cellIs" dxfId="1129" priority="115" operator="equal">
      <formula>"Nvt"</formula>
    </cfRule>
    <cfRule type="cellIs" dxfId="1128" priority="116" operator="equal">
      <formula>"Neen"</formula>
    </cfRule>
    <cfRule type="cellIs" dxfId="1127" priority="117" operator="equal">
      <formula>"ja"</formula>
    </cfRule>
  </conditionalFormatting>
  <conditionalFormatting sqref="I71">
    <cfRule type="cellIs" dxfId="1126" priority="112" operator="equal">
      <formula>"Nvt"</formula>
    </cfRule>
    <cfRule type="cellIs" dxfId="1125" priority="113" operator="equal">
      <formula>"Neen"</formula>
    </cfRule>
    <cfRule type="cellIs" dxfId="1124" priority="114" operator="equal">
      <formula>"ja"</formula>
    </cfRule>
  </conditionalFormatting>
  <conditionalFormatting sqref="I72">
    <cfRule type="cellIs" dxfId="1123" priority="109" operator="equal">
      <formula>"Nvt"</formula>
    </cfRule>
    <cfRule type="cellIs" dxfId="1122" priority="110" operator="equal">
      <formula>"Neen"</formula>
    </cfRule>
    <cfRule type="cellIs" dxfId="1121" priority="111" operator="equal">
      <formula>"ja"</formula>
    </cfRule>
  </conditionalFormatting>
  <conditionalFormatting sqref="I73">
    <cfRule type="cellIs" dxfId="1120" priority="106" operator="equal">
      <formula>"Nvt"</formula>
    </cfRule>
    <cfRule type="cellIs" dxfId="1119" priority="107" operator="equal">
      <formula>"Neen"</formula>
    </cfRule>
    <cfRule type="cellIs" dxfId="1118" priority="108" operator="equal">
      <formula>"ja"</formula>
    </cfRule>
  </conditionalFormatting>
  <conditionalFormatting sqref="I74">
    <cfRule type="cellIs" dxfId="1117" priority="103" operator="equal">
      <formula>"Nvt"</formula>
    </cfRule>
    <cfRule type="cellIs" dxfId="1116" priority="104" operator="equal">
      <formula>"Neen"</formula>
    </cfRule>
    <cfRule type="cellIs" dxfId="1115" priority="105" operator="equal">
      <formula>"ja"</formula>
    </cfRule>
  </conditionalFormatting>
  <conditionalFormatting sqref="I81:I82">
    <cfRule type="cellIs" dxfId="1114" priority="100" operator="equal">
      <formula>"Nvt"</formula>
    </cfRule>
    <cfRule type="cellIs" dxfId="1113" priority="101" operator="equal">
      <formula>"Neen"</formula>
    </cfRule>
    <cfRule type="cellIs" dxfId="1112" priority="102" operator="equal">
      <formula>"ja"</formula>
    </cfRule>
  </conditionalFormatting>
  <conditionalFormatting sqref="I84:I85">
    <cfRule type="cellIs" dxfId="1111" priority="97" operator="equal">
      <formula>"Nvt"</formula>
    </cfRule>
    <cfRule type="cellIs" dxfId="1110" priority="98" operator="equal">
      <formula>"Neen"</formula>
    </cfRule>
    <cfRule type="cellIs" dxfId="1109" priority="99" operator="equal">
      <formula>"ja"</formula>
    </cfRule>
  </conditionalFormatting>
  <conditionalFormatting sqref="I75">
    <cfRule type="containsText" dxfId="1108" priority="52" operator="containsText" text="Nvt">
      <formula>NOT(ISERROR(SEARCH("Nvt",I75)))</formula>
    </cfRule>
    <cfRule type="containsText" dxfId="1107" priority="94" operator="containsText" text="Vuil">
      <formula>NOT(ISERROR(SEARCH("Vuil",I75)))</formula>
    </cfRule>
    <cfRule type="containsText" dxfId="1106" priority="95" operator="containsText" text="Matig schoon">
      <formula>NOT(ISERROR(SEARCH("Matig schoon",I75)))</formula>
    </cfRule>
    <cfRule type="containsText" dxfId="1105" priority="96" operator="containsText" text="Schoon">
      <formula>NOT(ISERROR(SEARCH("Schoon",I75)))</formula>
    </cfRule>
  </conditionalFormatting>
  <conditionalFormatting sqref="I78:I79">
    <cfRule type="cellIs" dxfId="1104" priority="91" operator="equal">
      <formula>"Nvt"</formula>
    </cfRule>
    <cfRule type="cellIs" dxfId="1103" priority="92" operator="equal">
      <formula>"Neen"</formula>
    </cfRule>
    <cfRule type="cellIs" dxfId="1102" priority="93" operator="equal">
      <formula>"ja"</formula>
    </cfRule>
  </conditionalFormatting>
  <conditionalFormatting sqref="I112:I113">
    <cfRule type="cellIs" dxfId="1101" priority="88" operator="equal">
      <formula>"Nvt"</formula>
    </cfRule>
    <cfRule type="cellIs" dxfId="1100" priority="89" operator="equal">
      <formula>"Neen"</formula>
    </cfRule>
    <cfRule type="cellIs" dxfId="1099" priority="90" operator="equal">
      <formula>"ja"</formula>
    </cfRule>
  </conditionalFormatting>
  <conditionalFormatting sqref="I115:I116">
    <cfRule type="cellIs" dxfId="1098" priority="85" operator="equal">
      <formula>"Nvt"</formula>
    </cfRule>
    <cfRule type="cellIs" dxfId="1097" priority="86" operator="equal">
      <formula>"Neen"</formula>
    </cfRule>
    <cfRule type="cellIs" dxfId="1096" priority="87" operator="equal">
      <formula>"ja"</formula>
    </cfRule>
  </conditionalFormatting>
  <conditionalFormatting sqref="I108">
    <cfRule type="cellIs" dxfId="1095" priority="82" operator="equal">
      <formula>"Nvt"</formula>
    </cfRule>
    <cfRule type="cellIs" dxfId="1094" priority="83" operator="equal">
      <formula>"Neen"</formula>
    </cfRule>
    <cfRule type="cellIs" dxfId="1093" priority="84" operator="equal">
      <formula>"ja"</formula>
    </cfRule>
  </conditionalFormatting>
  <conditionalFormatting sqref="I138">
    <cfRule type="cellIs" dxfId="1092" priority="79" operator="equal">
      <formula>"Nvt"</formula>
    </cfRule>
    <cfRule type="cellIs" dxfId="1091" priority="80" operator="equal">
      <formula>"Neen"</formula>
    </cfRule>
    <cfRule type="cellIs" dxfId="1090" priority="81" operator="equal">
      <formula>"ja"</formula>
    </cfRule>
  </conditionalFormatting>
  <conditionalFormatting sqref="I118:I119 I122">
    <cfRule type="cellIs" dxfId="1089" priority="76" operator="equal">
      <formula>"Nvt"</formula>
    </cfRule>
    <cfRule type="cellIs" dxfId="1088" priority="77" operator="equal">
      <formula>"Neen"</formula>
    </cfRule>
    <cfRule type="cellIs" dxfId="1087" priority="78" operator="equal">
      <formula>"ja"</formula>
    </cfRule>
  </conditionalFormatting>
  <conditionalFormatting sqref="I139:I140">
    <cfRule type="cellIs" dxfId="1086" priority="73" operator="equal">
      <formula>"Nvt"</formula>
    </cfRule>
    <cfRule type="cellIs" dxfId="1085" priority="74" operator="equal">
      <formula>"Neen"</formula>
    </cfRule>
    <cfRule type="cellIs" dxfId="1084" priority="75" operator="equal">
      <formula>"ja"</formula>
    </cfRule>
  </conditionalFormatting>
  <conditionalFormatting sqref="I137">
    <cfRule type="cellIs" dxfId="1083" priority="70" operator="equal">
      <formula>"Nvt"</formula>
    </cfRule>
    <cfRule type="cellIs" dxfId="1082" priority="71" operator="equal">
      <formula>"Neen"</formula>
    </cfRule>
    <cfRule type="cellIs" dxfId="1081" priority="72" operator="equal">
      <formula>"ja"</formula>
    </cfRule>
  </conditionalFormatting>
  <conditionalFormatting sqref="I77">
    <cfRule type="cellIs" dxfId="1080" priority="67" operator="equal">
      <formula>"Nvt"</formula>
    </cfRule>
    <cfRule type="cellIs" dxfId="1079" priority="68" operator="equal">
      <formula>"Neen"</formula>
    </cfRule>
    <cfRule type="cellIs" dxfId="1078" priority="69" operator="equal">
      <formula>"ja"</formula>
    </cfRule>
  </conditionalFormatting>
  <conditionalFormatting sqref="I18:I19">
    <cfRule type="cellIs" dxfId="1077" priority="62" operator="equal">
      <formula>"Nvt"</formula>
    </cfRule>
    <cfRule type="cellIs" dxfId="1076" priority="63" operator="equal">
      <formula>"neen"</formula>
    </cfRule>
    <cfRule type="cellIs" dxfId="1075" priority="64" operator="equal">
      <formula>"ja"</formula>
    </cfRule>
  </conditionalFormatting>
  <conditionalFormatting sqref="D55">
    <cfRule type="containsText" dxfId="1074" priority="55" operator="containsText" text="II. 400 - 600: Matig">
      <formula>NOT(ISERROR(SEARCH("II. 400 - 600: Matig",D55)))</formula>
    </cfRule>
    <cfRule type="containsText" dxfId="1073" priority="56" operator="containsText" text="IV. &gt; 1000: Slecht">
      <formula>NOT(ISERROR(SEARCH("IV. &gt; 1000: Slecht",D55)))</formula>
    </cfRule>
    <cfRule type="containsText" dxfId="1072" priority="57" operator="containsText" text="III. 600 - 1000: Onvoldoende">
      <formula>NOT(ISERROR(SEARCH("III. 600 - 1000: Onvoldoende",D55)))</formula>
    </cfRule>
    <cfRule type="containsText" dxfId="1071" priority="58" operator="containsText" text="I. 250 - 400: Goed">
      <formula>NOT(ISERROR(SEARCH("I. 250 - 400: Goed",D55)))</formula>
    </cfRule>
    <cfRule type="containsText" dxfId="1070" priority="59" operator="containsText" text="O. &lt; 250: Zeer goed">
      <formula>NOT(ISERROR(SEARCH("O. &lt; 250: Zeer goed",D55)))</formula>
    </cfRule>
  </conditionalFormatting>
  <conditionalFormatting sqref="I106">
    <cfRule type="cellIs" dxfId="1069" priority="53" operator="greaterThan">
      <formula>0</formula>
    </cfRule>
    <cfRule type="cellIs" dxfId="1068" priority="54" operator="lessThanOrEqual">
      <formula>0</formula>
    </cfRule>
  </conditionalFormatting>
  <conditionalFormatting sqref="I139">
    <cfRule type="cellIs" dxfId="1067" priority="49" operator="equal">
      <formula>"Nvt"</formula>
    </cfRule>
    <cfRule type="cellIs" dxfId="1066" priority="50" operator="equal">
      <formula>"Neen"</formula>
    </cfRule>
    <cfRule type="cellIs" dxfId="1065" priority="51" operator="equal">
      <formula>"ja"</formula>
    </cfRule>
  </conditionalFormatting>
  <conditionalFormatting sqref="I138">
    <cfRule type="cellIs" dxfId="1064" priority="46" operator="equal">
      <formula>"Nvt"</formula>
    </cfRule>
    <cfRule type="cellIs" dxfId="1063" priority="47" operator="equal">
      <formula>"Neen"</formula>
    </cfRule>
    <cfRule type="cellIs" dxfId="1062" priority="48" operator="equal">
      <formula>"ja"</formula>
    </cfRule>
  </conditionalFormatting>
  <conditionalFormatting sqref="I57:I58">
    <cfRule type="cellIs" dxfId="1061" priority="43" operator="equal">
      <formula>"Nvt"</formula>
    </cfRule>
    <cfRule type="cellIs" dxfId="1060" priority="44" operator="equal">
      <formula>"Neen"</formula>
    </cfRule>
    <cfRule type="cellIs" dxfId="1059" priority="45" operator="equal">
      <formula>"ja"</formula>
    </cfRule>
  </conditionalFormatting>
  <conditionalFormatting sqref="I15:I16">
    <cfRule type="cellIs" dxfId="1058" priority="37" operator="equal">
      <formula>"Nvt"</formula>
    </cfRule>
    <cfRule type="cellIs" dxfId="1057" priority="38" operator="equal">
      <formula>"neen"</formula>
    </cfRule>
    <cfRule type="cellIs" dxfId="1056" priority="39" operator="equal">
      <formula>"ja"</formula>
    </cfRule>
  </conditionalFormatting>
  <conditionalFormatting sqref="I66:I67">
    <cfRule type="cellIs" dxfId="1055" priority="34" operator="equal">
      <formula>"Nvt"</formula>
    </cfRule>
    <cfRule type="cellIs" dxfId="1054" priority="35" operator="equal">
      <formula>"Neen"</formula>
    </cfRule>
    <cfRule type="cellIs" dxfId="1053" priority="36" operator="equal">
      <formula>"ja"</formula>
    </cfRule>
  </conditionalFormatting>
  <conditionalFormatting sqref="I65">
    <cfRule type="containsText" dxfId="1052" priority="29" operator="containsText" text="Ja">
      <formula>NOT(ISERROR(SEARCH("Ja",I65)))</formula>
    </cfRule>
    <cfRule type="containsText" dxfId="1051" priority="30" operator="containsText" text="Neen">
      <formula>NOT(ISERROR(SEARCH("Neen",I65)))</formula>
    </cfRule>
    <cfRule type="containsText" dxfId="1050" priority="31" operator="containsText" text="Nvt">
      <formula>NOT(ISERROR(SEARCH("Nvt",I65)))</formula>
    </cfRule>
    <cfRule type="containsText" dxfId="1049" priority="32" operator="containsText" text="Nvt">
      <formula>NOT(ISERROR(SEARCH("Nvt",I65)))</formula>
    </cfRule>
    <cfRule type="containsText" dxfId="1048" priority="33" operator="containsText" text="Neen">
      <formula>NOT(ISERROR(SEARCH("Neen",I65)))</formula>
    </cfRule>
  </conditionalFormatting>
  <conditionalFormatting sqref="I114">
    <cfRule type="containsText" dxfId="1047" priority="24" operator="containsText" text="Ja">
      <formula>NOT(ISERROR(SEARCH("Ja",I114)))</formula>
    </cfRule>
    <cfRule type="containsText" dxfId="1046" priority="25" operator="containsText" text="Neen">
      <formula>NOT(ISERROR(SEARCH("Neen",I114)))</formula>
    </cfRule>
    <cfRule type="containsText" dxfId="1045" priority="26" operator="containsText" text="Nvt">
      <formula>NOT(ISERROR(SEARCH("Nvt",I114)))</formula>
    </cfRule>
    <cfRule type="containsText" dxfId="1044" priority="27" operator="containsText" text="Nvt">
      <formula>NOT(ISERROR(SEARCH("Nvt",I114)))</formula>
    </cfRule>
    <cfRule type="containsText" dxfId="1043" priority="28" operator="containsText" text="Neen">
      <formula>NOT(ISERROR(SEARCH("Neen",I114)))</formula>
    </cfRule>
  </conditionalFormatting>
  <conditionalFormatting sqref="I117 I111 I83 I80 I62 I59 I56 I52 I44 I41 I38 I35 I21 I17 I11 I14">
    <cfRule type="cellIs" dxfId="1042" priority="15" operator="equal">
      <formula>"Nvt"</formula>
    </cfRule>
    <cfRule type="cellIs" dxfId="1041" priority="16" operator="equal">
      <formula>"Neen"</formula>
    </cfRule>
    <cfRule type="cellIs" dxfId="1040" priority="17" operator="equal">
      <formula>"ja"</formula>
    </cfRule>
  </conditionalFormatting>
  <dataValidations count="1">
    <dataValidation type="list" allowBlank="1" showInputMessage="1" showErrorMessage="1" sqref="I81:I82 I84:I85 I122 I112:I113 I115:I116 I118:I119 I57:I58 I137:I140 I53 I22:I25 I70:I74 I15:I16 I18:I19 I108 I66:I67 I60:I61 I63:I64 I77:I78" xr:uid="{00000000-0002-0000-0500-000000000000}">
      <formula1>$A$97:$A$100</formula1>
    </dataValidation>
  </dataValidations>
  <pageMargins left="0.70866141732283472" right="0.70866141732283472" top="0.74803149606299213" bottom="0.74803149606299213" header="0.31496062992125984" footer="0.31496062992125984"/>
  <pageSetup paperSize="9" scale="81" orientation="portrait" horizontalDpi="1200" verticalDpi="1200" r:id="rId1"/>
  <rowBreaks count="1" manualBreakCount="1">
    <brk id="50" max="8" man="1"/>
  </rowBreaks>
  <legacy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F1E01ED-AD85-4C40-9415-83009FA06D69}">
            <xm:f>NOT(ISERROR(SEARCH(Masterdata!$B$189,E54)))</xm:f>
            <xm:f>Masterdata!$B$189</xm:f>
            <x14:dxf>
              <fill>
                <patternFill>
                  <bgColor rgb="FFFF0000"/>
                </patternFill>
              </fill>
            </x14:dxf>
          </x14:cfRule>
          <x14:cfRule type="containsText" priority="2" operator="containsText" id="{664FA37D-DC44-4C4E-B898-DCE024DA9A0D}">
            <xm:f>NOT(ISERROR(SEARCH(Masterdata!$B$188,E54)))</xm:f>
            <xm:f>Masterdata!$B$188</xm:f>
            <x14:dxf>
              <fill>
                <patternFill>
                  <bgColor rgb="FFFFC000"/>
                </patternFill>
              </fill>
            </x14:dxf>
          </x14:cfRule>
          <x14:cfRule type="containsText" priority="3" operator="containsText" id="{A1A320C0-E543-4764-BBFD-6D643F332351}">
            <xm:f>NOT(ISERROR(SEARCH(Masterdata!$B$187,E54)))</xm:f>
            <xm:f>Masterdata!$B$187</xm:f>
            <x14:dxf>
              <fill>
                <patternFill>
                  <bgColor rgb="FF92D050"/>
                </patternFill>
              </fill>
            </x14:dxf>
          </x14:cfRule>
          <x14:cfRule type="containsText" priority="4" operator="containsText" id="{66304BAD-44C8-4A53-A25B-43AE4195B41F}">
            <xm:f>NOT(ISERROR(SEARCH(Masterdata!$B$186,E54)))</xm:f>
            <xm:f>Masterdata!$B$186</xm:f>
            <x14:dxf>
              <fill>
                <patternFill>
                  <bgColor rgb="FF92D050"/>
                </patternFill>
              </fill>
            </x14:dxf>
          </x14:cfRule>
          <xm:sqref>E54:G54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C000000}">
          <x14:formula1>
            <xm:f>Masterdata!$P$329:$P$333</xm:f>
          </x14:formula1>
          <xm:sqref>H104</xm:sqref>
        </x14:dataValidation>
        <x14:dataValidation type="list" allowBlank="1" showInputMessage="1" showErrorMessage="1" xr:uid="{00000000-0002-0000-0500-00000D000000}">
          <x14:formula1>
            <xm:f>Masterdata!$A$80:$A$82</xm:f>
          </x14:formula1>
          <xm:sqref>I12:I13</xm:sqref>
        </x14:dataValidation>
        <x14:dataValidation type="list" allowBlank="1" showInputMessage="1" showErrorMessage="1" xr:uid="{00000000-0002-0000-0500-00000E000000}">
          <x14:formula1>
            <xm:f>Masterdata!$A$100:$A$103</xm:f>
          </x14:formula1>
          <xm:sqref>I17 I11 I59 I14 I21 I35:I46 I52 I56 I62 I80 I83 I111 I117</xm:sqref>
        </x14:dataValidation>
        <x14:dataValidation type="list" allowBlank="1" showInputMessage="1" showErrorMessage="1" xr:uid="{00000000-0002-0000-0500-00000F000000}">
          <x14:formula1>
            <xm:f>Masterdata!$A$165:$A$168</xm:f>
          </x14:formula1>
          <xm:sqref>I48:I49 I65 I114</xm:sqref>
        </x14:dataValidation>
        <x14:dataValidation type="list" allowBlank="1" showInputMessage="1" showErrorMessage="1" xr:uid="{00000000-0002-0000-0500-000010000000}">
          <x14:formula1>
            <xm:f>Masterdata!$A$158:$A$161</xm:f>
          </x14:formula1>
          <xm:sqref>I47</xm:sqref>
        </x14:dataValidation>
        <x14:dataValidation type="list" allowBlank="1" showInputMessage="1" showErrorMessage="1" xr:uid="{00000000-0002-0000-0500-000011000000}">
          <x14:formula1>
            <xm:f>Masterdata!$A$265:$A$268</xm:f>
          </x14:formula1>
          <xm:sqref>I75</xm:sqref>
        </x14:dataValidation>
        <x14:dataValidation type="list" allowBlank="1" showInputMessage="1" showErrorMessage="1" xr:uid="{00000000-0002-0000-0500-000012000000}">
          <x14:formula1>
            <xm:f>Masterdata!$L$325:$L$374</xm:f>
          </x14:formula1>
          <xm:sqref>G91:G100</xm:sqref>
        </x14:dataValidation>
        <x14:dataValidation type="list" allowBlank="1" showInputMessage="1" showErrorMessage="1" xr:uid="{00000000-0002-0000-0500-000013000000}">
          <x14:formula1>
            <xm:f>Masterdata!$R$329:$R$486</xm:f>
          </x14:formula1>
          <xm:sqref>H103</xm:sqref>
        </x14:dataValidation>
        <x14:dataValidation type="list" allowBlank="1" showInputMessage="1" showErrorMessage="1" xr:uid="{00000000-0002-0000-0500-000014000000}">
          <x14:formula1>
            <xm:f>Masterdata!$B$185:$B$190</xm:f>
          </x14:formula1>
          <xm:sqref>D55</xm:sqref>
        </x14:dataValidation>
        <x14:dataValidation type="list" allowBlank="1" showInputMessage="1" showErrorMessage="1" xr:uid="{00000000-0002-0000-0500-000015000000}">
          <x14:formula1>
            <xm:f>Masterdata!$N$5:$N$320</xm:f>
          </x14:formula1>
          <xm:sqref>D5:D8</xm:sqref>
        </x14:dataValidation>
        <x14:dataValidation type="list" allowBlank="1" showInputMessage="1" showErrorMessage="1" xr:uid="{00000000-0002-0000-0500-000016000000}">
          <x14:formula1>
            <xm:f>Masterdata!$C$5:$C$79</xm:f>
          </x14:formula1>
          <xm:sqref>I10</xm:sqref>
        </x14:dataValidation>
        <x14:dataValidation type="list" allowBlank="1" showInputMessage="1" showErrorMessage="1" xr:uid="{00000000-0002-0000-0500-000017000000}">
          <x14:formula1>
            <xm:f>Masterdata!$B$186:$B$189</xm:f>
          </x14:formula1>
          <xm:sqref>E54:G54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W198"/>
  <sheetViews>
    <sheetView topLeftCell="A92" zoomScaleNormal="100" zoomScaleSheetLayoutView="100" workbookViewId="0">
      <selection activeCell="B182" sqref="B182"/>
    </sheetView>
  </sheetViews>
  <sheetFormatPr defaultRowHeight="14.5" x14ac:dyDescent="0.35"/>
  <cols>
    <col min="1" max="1" width="13.26953125" customWidth="1"/>
    <col min="2" max="2" width="10.7265625" bestFit="1" customWidth="1"/>
    <col min="6" max="6" width="21.453125" customWidth="1"/>
    <col min="7" max="7" width="8.7265625" customWidth="1"/>
    <col min="8" max="8" width="10.26953125" customWidth="1"/>
    <col min="9" max="9" width="13.26953125" customWidth="1"/>
    <col min="10" max="10" width="11.1796875" customWidth="1"/>
    <col min="13" max="13" width="9.453125" bestFit="1" customWidth="1"/>
  </cols>
  <sheetData>
    <row r="1" spans="1:17" x14ac:dyDescent="0.35">
      <c r="B1" s="2"/>
      <c r="L1" s="2"/>
      <c r="O1" s="84"/>
      <c r="P1" s="84"/>
      <c r="Q1" s="84"/>
    </row>
    <row r="2" spans="1:17" ht="18.5" x14ac:dyDescent="0.45">
      <c r="A2" s="143" t="s">
        <v>225</v>
      </c>
      <c r="B2" s="117"/>
      <c r="C2" s="118"/>
      <c r="D2" s="118"/>
      <c r="E2" s="118"/>
      <c r="F2" s="118"/>
      <c r="G2" s="118"/>
      <c r="H2" s="118"/>
      <c r="I2" s="118"/>
      <c r="J2" s="118"/>
      <c r="K2" s="118"/>
      <c r="L2" s="117"/>
      <c r="M2" s="84"/>
      <c r="O2" s="84"/>
      <c r="P2" s="84"/>
      <c r="Q2" s="84"/>
    </row>
    <row r="3" spans="1:17" ht="15.5" x14ac:dyDescent="0.35">
      <c r="A3" s="140"/>
      <c r="B3" s="101"/>
      <c r="C3" s="84"/>
      <c r="D3" s="84"/>
      <c r="E3" s="84"/>
      <c r="F3" s="84"/>
      <c r="G3" s="84"/>
      <c r="H3" s="84"/>
      <c r="I3" s="84"/>
      <c r="J3" s="84"/>
      <c r="K3" s="84"/>
      <c r="L3" s="101"/>
      <c r="M3" s="84"/>
      <c r="O3" s="84"/>
      <c r="P3" s="84"/>
      <c r="Q3" s="84"/>
    </row>
    <row r="4" spans="1:17" ht="15.5" x14ac:dyDescent="0.35">
      <c r="A4" s="140"/>
      <c r="B4" s="101"/>
      <c r="C4" s="84"/>
      <c r="D4" s="84"/>
      <c r="E4" s="84"/>
      <c r="F4" s="84"/>
      <c r="G4" s="84"/>
      <c r="H4" s="84"/>
      <c r="I4" s="84"/>
      <c r="J4" s="84"/>
      <c r="K4" s="84"/>
      <c r="L4" s="101"/>
      <c r="M4" s="84"/>
      <c r="O4" s="84"/>
      <c r="P4" s="84"/>
      <c r="Q4" s="84"/>
    </row>
    <row r="5" spans="1:17" ht="18.5" x14ac:dyDescent="0.45">
      <c r="A5" s="141" t="s">
        <v>450</v>
      </c>
      <c r="J5" s="101"/>
      <c r="L5" s="142">
        <f>'1. Enkel ramen en deuren'!$I$10</f>
        <v>25</v>
      </c>
    </row>
    <row r="6" spans="1:17" ht="18.5" x14ac:dyDescent="0.45">
      <c r="A6" s="83" t="str">
        <f>Masterdata!A79</f>
        <v xml:space="preserve">2  Wordt de luchtvervuiling in het lokaal aangepakt aan de bron? </v>
      </c>
    </row>
    <row r="7" spans="1:17" x14ac:dyDescent="0.35">
      <c r="A7" s="85" t="str">
        <f>'1. Enkel ramen en deuren'!I11</f>
        <v>Neen</v>
      </c>
    </row>
    <row r="8" spans="1:17" ht="81" customHeight="1" x14ac:dyDescent="0.35">
      <c r="B8" s="374" t="str">
        <f>IF('1. Enkel ramen en deuren'!I11="ja"," ",IF('1. Enkel ramen en deuren'!I11=""," ",IF('1. Enkel ramen en deuren'!I11="neen",+Masterdata!B83)))</f>
        <v>Leerlingen en leerkrachten in de klas (lokaal) verontreinigen de klas door hun activiteiten en het verspreiden van stofdeeltjes, haren, huidschilfers en kledingvezels.
Een paar tips om de vervuilende bronnen in de klas te beperken en de klasruimte proper en fris te houden. Op te nemen in de afsprakenlijst binnen de organisatie van de school: zie leeswijzer</v>
      </c>
      <c r="C8" s="374"/>
      <c r="D8" s="374"/>
      <c r="E8" s="374"/>
      <c r="F8" s="374"/>
      <c r="G8" s="374"/>
      <c r="H8" s="374"/>
      <c r="I8" s="374"/>
      <c r="J8" s="374"/>
      <c r="K8" s="374"/>
      <c r="L8" s="374"/>
    </row>
    <row r="10" spans="1:17" ht="18.5" x14ac:dyDescent="0.45">
      <c r="A10" s="83" t="s">
        <v>540</v>
      </c>
    </row>
    <row r="11" spans="1:17" x14ac:dyDescent="0.35">
      <c r="A11" s="85" t="str">
        <f>'1. Enkel ramen en deuren'!$I$14</f>
        <v>Neen</v>
      </c>
    </row>
    <row r="12" spans="1:17" ht="40.5" customHeight="1" x14ac:dyDescent="0.35">
      <c r="B12" s="374" t="str">
        <f>IF('1. Enkel ramen en deuren'!I14="ja"," ",IF('1. Enkel ramen en deuren'!I14=""," ",IF('1. Enkel ramen en deuren'!I14="neen",+Masterdata!B89)))</f>
        <v>Op te nemen in de afsprakenlijst binnen de organisatie van de school: zie leeswijzer</v>
      </c>
      <c r="C12" s="374"/>
      <c r="D12" s="374"/>
      <c r="E12" s="374"/>
      <c r="F12" s="374"/>
      <c r="G12" s="374"/>
      <c r="H12" s="374"/>
      <c r="I12" s="374"/>
      <c r="J12" s="374"/>
      <c r="K12" s="374"/>
      <c r="L12" s="374"/>
    </row>
    <row r="14" spans="1:17" ht="18.5" x14ac:dyDescent="0.45">
      <c r="A14" s="83" t="s">
        <v>541</v>
      </c>
    </row>
    <row r="15" spans="1:17" x14ac:dyDescent="0.35">
      <c r="A15" s="85" t="str">
        <f>'1. Enkel ramen en deuren'!$I$17</f>
        <v>Neen</v>
      </c>
    </row>
    <row r="16" spans="1:17" ht="27" customHeight="1" x14ac:dyDescent="0.35">
      <c r="B16" s="374" t="str">
        <f>IF('1. Enkel ramen en deuren'!I17="ja"," ",IF('1. Enkel ramen en deuren'!I17=""," ",IF('1. Enkel ramen en deuren'!I17="Nvt"," ",IF('1. Enkel ramen en deuren'!I17="neen",+Masterdata!B96))))</f>
        <v>De lucht in een klas met actieve kinderen raakt snel verontreinigd. In de klas zorgen stiften, lijm, verf, meubelen of computers en ook de ademhaling van de aanwezigen voor luchtvervuiling. Om de vervuiling  te verwijderen moet het klaslokaal geventileerd en verlucht worden.</v>
      </c>
      <c r="C16" s="374"/>
      <c r="D16" s="374"/>
      <c r="E16" s="374"/>
      <c r="F16" s="374"/>
      <c r="G16" s="374"/>
      <c r="H16" s="374"/>
      <c r="I16" s="374"/>
      <c r="J16" s="374"/>
      <c r="K16" s="374"/>
      <c r="L16" s="374"/>
    </row>
    <row r="18" spans="1:12" ht="18.5" x14ac:dyDescent="0.45">
      <c r="A18" s="148" t="s">
        <v>355</v>
      </c>
      <c r="B18" s="148"/>
      <c r="C18" s="148"/>
      <c r="D18" s="148"/>
      <c r="E18" s="148"/>
      <c r="F18" s="148"/>
      <c r="G18" s="148"/>
      <c r="H18" s="148"/>
      <c r="I18" s="148"/>
      <c r="J18" s="148"/>
      <c r="K18" s="148"/>
      <c r="L18" s="112"/>
    </row>
    <row r="19" spans="1:12" ht="18.5" x14ac:dyDescent="0.45">
      <c r="A19" s="83" t="s">
        <v>356</v>
      </c>
    </row>
    <row r="20" spans="1:12" x14ac:dyDescent="0.35">
      <c r="A20" s="2" t="str">
        <f>'1. Enkel ramen en deuren'!$I$21</f>
        <v>Neen</v>
      </c>
    </row>
    <row r="21" spans="1:12" ht="105" customHeight="1" x14ac:dyDescent="0.35">
      <c r="B21" s="374" t="str">
        <f>IF('1. Enkel ramen en deuren'!I21="ja"," ",IF('1. Enkel ramen en deuren'!I21=""," ",IF('1. Enkel ramen en deuren'!I21="Nvt"," ",IF('1. Enkel ramen en deuren'!I21="neen",+Masterdata!B104))))</f>
        <v>Spuivoorzieningen zullen in elk klaslokaal voldoende aanwezig moeten zijn om in korte tijd (bv speeltijd) veel warme of verontreinigde lucht af te voeren.
• Alle verblijfsruimten bezitten voorzieningen om te spuien. Denk hier aan kipramen voor  dwarsventilatie.
• Bij één buitengevel: ten minste 6,0 m2  te openen ramen of deuren
• Bij twee tegenover elkaar liggende buitengevels, of twee buitengevels die onder een hoek van 90º  ten opzicht van elkaar zijn gesitueerd: ten minste 1,5 m2  te openen ramen of deuren per gevel. ( = dwarsventilatie)</v>
      </c>
      <c r="C21" s="374"/>
      <c r="D21" s="374"/>
      <c r="E21" s="374"/>
      <c r="F21" s="374"/>
      <c r="G21" s="374"/>
      <c r="H21" s="374"/>
      <c r="I21" s="374"/>
      <c r="J21" s="374"/>
      <c r="K21" s="374"/>
      <c r="L21" s="374"/>
    </row>
    <row r="23" spans="1:12" ht="18.5" hidden="1" x14ac:dyDescent="0.45">
      <c r="A23" s="83" t="s">
        <v>557</v>
      </c>
    </row>
    <row r="24" spans="1:12" ht="17.25" hidden="1" customHeight="1" x14ac:dyDescent="0.35">
      <c r="A24" s="2" t="str">
        <f>'1. Enkel ramen en deuren'!$I$24</f>
        <v>Nvt</v>
      </c>
    </row>
    <row r="25" spans="1:12" ht="44.25" hidden="1" customHeight="1" x14ac:dyDescent="0.35">
      <c r="B25" s="374" t="str">
        <f>IF('1. Enkel ramen en deuren'!I24="ja"," ",IF('1. Enkel ramen en deuren'!I24=""," ",IF('1. Enkel ramen en deuren'!I24="Nvt"," ",IF('1. Enkel ramen en deuren'!I24="neen",+Masterdata!B111))))</f>
        <v xml:space="preserve"> </v>
      </c>
      <c r="C25" s="374"/>
      <c r="D25" s="374"/>
      <c r="E25" s="374"/>
      <c r="F25" s="374"/>
      <c r="G25" s="374"/>
      <c r="H25" s="374"/>
      <c r="I25" s="374"/>
      <c r="J25" s="374"/>
      <c r="K25" s="374"/>
      <c r="L25" s="374"/>
    </row>
    <row r="26" spans="1:12" ht="15" hidden="1" customHeight="1" x14ac:dyDescent="0.35"/>
    <row r="27" spans="1:12" ht="18.5" hidden="1" x14ac:dyDescent="0.45">
      <c r="A27" s="97" t="s">
        <v>482</v>
      </c>
    </row>
    <row r="28" spans="1:12" hidden="1" x14ac:dyDescent="0.35">
      <c r="A28" s="2" t="str">
        <f>'1. Enkel ramen en deuren'!$I$25</f>
        <v>Nvt</v>
      </c>
    </row>
    <row r="29" spans="1:12" hidden="1" x14ac:dyDescent="0.35">
      <c r="B29" t="s">
        <v>366</v>
      </c>
      <c r="E29" s="397" t="str">
        <f>'1. Enkel ramen en deuren'!F26</f>
        <v/>
      </c>
      <c r="F29" s="397"/>
      <c r="G29" s="397"/>
      <c r="H29" s="397"/>
      <c r="I29" s="397"/>
      <c r="J29" s="397"/>
      <c r="K29" s="397"/>
      <c r="L29" s="397"/>
    </row>
    <row r="30" spans="1:12" hidden="1" x14ac:dyDescent="0.35">
      <c r="B30" t="s">
        <v>367</v>
      </c>
      <c r="E30" s="399" t="str">
        <f>'1. Enkel ramen en deuren'!F27</f>
        <v/>
      </c>
      <c r="F30" s="400"/>
      <c r="G30" s="400"/>
      <c r="H30" s="400"/>
      <c r="I30" s="400"/>
      <c r="J30" s="400"/>
      <c r="K30" s="400"/>
      <c r="L30" s="401"/>
    </row>
    <row r="31" spans="1:12" hidden="1" x14ac:dyDescent="0.35">
      <c r="B31" t="s">
        <v>368</v>
      </c>
      <c r="E31" s="397" t="str">
        <f>'1. Enkel ramen en deuren'!F28</f>
        <v/>
      </c>
      <c r="F31" s="397"/>
      <c r="G31" s="397"/>
      <c r="H31" s="397"/>
      <c r="I31" s="397"/>
      <c r="J31" s="397"/>
      <c r="K31" s="397"/>
      <c r="L31" s="397"/>
    </row>
    <row r="32" spans="1:12" hidden="1" x14ac:dyDescent="0.35">
      <c r="B32" t="s">
        <v>451</v>
      </c>
      <c r="E32" s="397" t="str">
        <f>'1. Enkel ramen en deuren'!F29</f>
        <v/>
      </c>
      <c r="F32" s="397"/>
      <c r="G32" s="397"/>
      <c r="H32" s="397"/>
      <c r="I32" s="397"/>
      <c r="J32" s="397"/>
      <c r="K32" s="397"/>
      <c r="L32" s="397"/>
    </row>
    <row r="33" spans="1:12" hidden="1" x14ac:dyDescent="0.35">
      <c r="B33" t="s">
        <v>452</v>
      </c>
      <c r="E33" s="402" t="str">
        <f>'1. Enkel ramen en deuren'!F30</f>
        <v/>
      </c>
      <c r="F33" s="403"/>
      <c r="G33" s="403"/>
      <c r="H33" s="403"/>
      <c r="I33" s="403"/>
      <c r="J33" s="403"/>
      <c r="K33" s="403"/>
      <c r="L33" s="404"/>
    </row>
    <row r="34" spans="1:12" hidden="1" x14ac:dyDescent="0.35">
      <c r="B34" t="s">
        <v>453</v>
      </c>
      <c r="E34" s="397" t="str">
        <f>'1. Enkel ramen en deuren'!F31</f>
        <v/>
      </c>
      <c r="F34" s="397"/>
      <c r="G34" s="397"/>
      <c r="H34" s="397"/>
      <c r="I34" s="397"/>
      <c r="J34" s="397"/>
      <c r="K34" s="397"/>
      <c r="L34" s="397"/>
    </row>
    <row r="35" spans="1:12" hidden="1" x14ac:dyDescent="0.35">
      <c r="B35" t="s">
        <v>454</v>
      </c>
      <c r="E35" s="397" t="str">
        <f>'1. Enkel ramen en deuren'!F32</f>
        <v/>
      </c>
      <c r="F35" s="397"/>
      <c r="G35" s="397"/>
      <c r="H35" s="397"/>
      <c r="I35" s="397"/>
      <c r="J35" s="397"/>
      <c r="K35" s="397"/>
      <c r="L35" s="397"/>
    </row>
    <row r="36" spans="1:12" hidden="1" x14ac:dyDescent="0.35">
      <c r="B36" t="s">
        <v>562</v>
      </c>
      <c r="E36" s="397" t="str">
        <f>'1. Enkel ramen en deuren'!F33</f>
        <v/>
      </c>
      <c r="F36" s="397"/>
      <c r="G36" s="397"/>
      <c r="H36" s="397"/>
      <c r="I36" s="397"/>
      <c r="J36" s="397"/>
      <c r="K36" s="397"/>
      <c r="L36" s="397"/>
    </row>
    <row r="37" spans="1:12" hidden="1" x14ac:dyDescent="0.35"/>
    <row r="38" spans="1:12" ht="18.5" x14ac:dyDescent="0.45">
      <c r="A38" s="145" t="s">
        <v>438</v>
      </c>
      <c r="B38" s="115"/>
      <c r="C38" s="115"/>
      <c r="D38" s="115"/>
      <c r="E38" s="115"/>
      <c r="F38" s="115"/>
      <c r="G38" s="115"/>
      <c r="H38" s="115"/>
      <c r="I38" s="115"/>
      <c r="J38" s="115"/>
      <c r="K38" s="115"/>
      <c r="L38" s="115"/>
    </row>
    <row r="39" spans="1:12" ht="18.5" x14ac:dyDescent="0.45">
      <c r="A39" s="97" t="s">
        <v>369</v>
      </c>
    </row>
    <row r="40" spans="1:12" x14ac:dyDescent="0.35">
      <c r="A40" s="2" t="str">
        <f>'1. Enkel ramen en deuren'!$I$35</f>
        <v>Neen</v>
      </c>
    </row>
    <row r="41" spans="1:12" ht="48" customHeight="1" x14ac:dyDescent="0.35">
      <c r="B41" s="374" t="str">
        <f>IF('1. Enkel ramen en deuren'!I35="ja"," ",IF('1. Enkel ramen en deuren'!I35=""," ",IF('1. Enkel ramen en deuren'!I35="Nvt"," ",IF('1. Enkel ramen en deuren'!I35="neen",+Masterdata!B135))))</f>
        <v>(1) Indien mogelijk binnendeuren open laten staan. (2) De ventilatie 's nachts en in het weekend niet uitschakelen of afsluiten. (3 ) Bij een mechanische installatie kan je het systeem op een lagere snelheid laten werken,  of twee uur voor het opening van de school de systemen in werking stellen (programeerklok).</v>
      </c>
      <c r="C41" s="374"/>
      <c r="D41" s="374"/>
      <c r="E41" s="374"/>
      <c r="F41" s="374"/>
      <c r="G41" s="374"/>
      <c r="H41" s="374"/>
      <c r="I41" s="374"/>
      <c r="J41" s="374"/>
      <c r="K41" s="374"/>
      <c r="L41" s="374"/>
    </row>
    <row r="43" spans="1:12" ht="18.5" x14ac:dyDescent="0.45">
      <c r="A43" s="83" t="s">
        <v>370</v>
      </c>
    </row>
    <row r="44" spans="1:12" x14ac:dyDescent="0.35">
      <c r="A44" s="2" t="str">
        <f>'1. Enkel ramen en deuren'!$I$38</f>
        <v>Neen</v>
      </c>
    </row>
    <row r="45" spans="1:12" ht="12.75" customHeight="1" x14ac:dyDescent="0.35">
      <c r="B45" s="374" t="str">
        <f>IF('1. Enkel ramen en deuren'!I38="ja"," ",IF('1. Enkel ramen en deuren'!I38=""," ",IF('1. Enkel ramen en deuren'!I38="Nvt"," ",IF('1. Enkel ramen en deuren'!I38="neen",+Masterdata!B142))))</f>
        <v>De ventilatie 's nachts en in het weekend niet uitschakelen of afsluiten. Bij een mechanische installatie kan je het systeem op een lagere snelheid laten werken,  of twee uur voor het opening van de school de systemen in werking stellen (programeerklok).</v>
      </c>
      <c r="C45" s="374"/>
      <c r="D45" s="374"/>
      <c r="E45" s="374"/>
      <c r="F45" s="374"/>
      <c r="G45" s="374"/>
      <c r="H45" s="374"/>
      <c r="I45" s="374"/>
      <c r="J45" s="374"/>
      <c r="K45" s="374"/>
      <c r="L45" s="374"/>
    </row>
    <row r="47" spans="1:12" ht="18.5" x14ac:dyDescent="0.45">
      <c r="A47" s="83" t="s">
        <v>542</v>
      </c>
    </row>
    <row r="48" spans="1:12" x14ac:dyDescent="0.35">
      <c r="A48" s="2" t="str">
        <f>'1. Enkel ramen en deuren'!$I$41</f>
        <v>Neen</v>
      </c>
    </row>
    <row r="49" spans="1:12" ht="32.25" customHeight="1" x14ac:dyDescent="0.35">
      <c r="B49" s="374" t="str">
        <f>IF('1. Enkel ramen en deuren'!I41="ja"," ",IF('1. Enkel ramen en deuren'!I41=""," ",IF('1. Enkel ramen en deuren'!I41="Nvt"," ",IF('1. Enkel ramen en deuren'!I41="neen",+Masterdata!B149))))</f>
        <v>Doordat er geen natuurlijke of mechanische ventilatie aanwezig is (of niet in dienst) moet men spuiventilatie toepassen. Opnemen in de werkafspraken van de school.</v>
      </c>
      <c r="C49" s="374"/>
      <c r="D49" s="374"/>
      <c r="E49" s="374"/>
      <c r="F49" s="374"/>
      <c r="G49" s="374"/>
      <c r="H49" s="374"/>
      <c r="I49" s="374"/>
      <c r="J49" s="374"/>
      <c r="K49" s="374"/>
      <c r="L49" s="374"/>
    </row>
    <row r="51" spans="1:12" ht="18.5" x14ac:dyDescent="0.45">
      <c r="A51" s="83" t="s">
        <v>371</v>
      </c>
    </row>
    <row r="52" spans="1:12" x14ac:dyDescent="0.35">
      <c r="A52" s="2" t="str">
        <f>'1. Enkel ramen en deuren'!$I$44</f>
        <v>Neen</v>
      </c>
    </row>
    <row r="53" spans="1:12" ht="26.25" customHeight="1" x14ac:dyDescent="0.35">
      <c r="B53" s="374" t="str">
        <f>IF('1. Enkel ramen en deuren'!I44="ja"," ",IF('1. Enkel ramen en deuren'!I44=""," ",IF('1. Enkel ramen en deuren'!I44="Nvt"," ",IF('1. Enkel ramen en deuren'!I44="neen",+Masterdata!B155))))</f>
        <v>Installatie aanpassen naar gelang de weersomstandigheden. Opgelet: een te hoge luchtsnelheid kan tocht veroorzaken. Opnemen in nieuwe werkafspraken, JAP of GPP.</v>
      </c>
      <c r="C53" s="374"/>
      <c r="D53" s="374"/>
      <c r="E53" s="374"/>
      <c r="F53" s="374"/>
      <c r="G53" s="374"/>
      <c r="H53" s="374"/>
      <c r="I53" s="374"/>
      <c r="J53" s="374"/>
      <c r="K53" s="374"/>
      <c r="L53" s="374"/>
    </row>
    <row r="55" spans="1:12" ht="18.5" hidden="1" x14ac:dyDescent="0.45">
      <c r="A55" s="83" t="s">
        <v>428</v>
      </c>
    </row>
    <row r="56" spans="1:12" hidden="1" x14ac:dyDescent="0.35">
      <c r="A56" s="105" t="str">
        <f>'1. Enkel ramen en deuren'!$I$47</f>
        <v>Nvt</v>
      </c>
    </row>
    <row r="57" spans="1:12" hidden="1" x14ac:dyDescent="0.35">
      <c r="B57" t="str">
        <f>IF('1. Enkel ramen en deuren'!I47="OK"," ",IF('1. Enkel ramen en deuren'!I47=""," ",IF('1. Enkel ramen en deuren'!I47="Nvt"," ",IF('1. Enkel ramen en deuren'!I47="NOK",+Masterdata!B162))))</f>
        <v xml:space="preserve"> </v>
      </c>
    </row>
    <row r="58" spans="1:12" hidden="1" x14ac:dyDescent="0.35"/>
    <row r="59" spans="1:12" ht="18.5" hidden="1" x14ac:dyDescent="0.45">
      <c r="A59" s="83" t="s">
        <v>418</v>
      </c>
    </row>
    <row r="60" spans="1:12" hidden="1" x14ac:dyDescent="0.35">
      <c r="A60" s="2" t="str">
        <f>'1. Enkel ramen en deuren'!$I$48</f>
        <v>Nvt</v>
      </c>
    </row>
    <row r="61" spans="1:12" hidden="1" x14ac:dyDescent="0.35">
      <c r="B61" t="str">
        <f>IF('1. Enkel ramen en deuren'!I48="neen"," ",IF('1. Enkel ramen en deuren'!I48=""," ",IF('1. Enkel ramen en deuren'!I48="Nvt"," ",IF('1. Enkel ramen en deuren'!I48="ja",+Masterdata!B169))))</f>
        <v xml:space="preserve"> </v>
      </c>
    </row>
    <row r="62" spans="1:12" hidden="1" x14ac:dyDescent="0.35"/>
    <row r="63" spans="1:12" ht="18.5" hidden="1" x14ac:dyDescent="0.45">
      <c r="A63" s="83" t="s">
        <v>488</v>
      </c>
    </row>
    <row r="64" spans="1:12" hidden="1" x14ac:dyDescent="0.35">
      <c r="A64" s="2" t="str">
        <f>'1. Enkel ramen en deuren'!$I$49</f>
        <v>Nvt</v>
      </c>
    </row>
    <row r="65" spans="1:12" hidden="1" x14ac:dyDescent="0.35">
      <c r="B65" s="374" t="str">
        <f>IF('1. Enkel ramen en deuren'!I49="neen"," ",IF('1. Enkel ramen en deuren'!I49=""," ",IF('1. Enkel ramen en deuren'!I49="Nvt"," ",IF('1. Enkel ramen en deuren'!I49="ja",+Masterdata!B176))))</f>
        <v xml:space="preserve"> </v>
      </c>
      <c r="C65" s="374"/>
      <c r="D65" s="374"/>
      <c r="E65" s="374"/>
      <c r="F65" s="374"/>
      <c r="G65" s="374"/>
      <c r="H65" s="374"/>
      <c r="I65" s="374"/>
      <c r="J65" s="374"/>
      <c r="K65" s="374"/>
      <c r="L65" s="374"/>
    </row>
    <row r="66" spans="1:12" hidden="1" x14ac:dyDescent="0.35">
      <c r="B66" s="263"/>
      <c r="C66" s="263"/>
      <c r="D66" s="263"/>
      <c r="E66" s="263"/>
      <c r="F66" s="263"/>
      <c r="G66" s="263"/>
      <c r="H66" s="263"/>
      <c r="I66" s="263"/>
      <c r="J66" s="263"/>
      <c r="K66" s="263"/>
      <c r="L66" s="263"/>
    </row>
    <row r="67" spans="1:12" hidden="1" x14ac:dyDescent="0.35"/>
    <row r="68" spans="1:12" ht="18.5" x14ac:dyDescent="0.45">
      <c r="A68" s="144" t="s">
        <v>394</v>
      </c>
      <c r="B68" s="118"/>
      <c r="C68" s="118"/>
      <c r="D68" s="118"/>
      <c r="E68" s="118"/>
      <c r="F68" s="118"/>
      <c r="G68" s="118"/>
      <c r="H68" s="118"/>
      <c r="I68" s="118"/>
      <c r="J68" s="118"/>
      <c r="K68" s="118"/>
      <c r="L68" s="118"/>
    </row>
    <row r="69" spans="1:12" ht="18.5" x14ac:dyDescent="0.45">
      <c r="A69" s="97" t="s">
        <v>375</v>
      </c>
    </row>
    <row r="70" spans="1:12" x14ac:dyDescent="0.35">
      <c r="A70" s="2" t="str">
        <f>'1. Enkel ramen en deuren'!$I$52</f>
        <v>Neen</v>
      </c>
    </row>
    <row r="71" spans="1:12" ht="36.75" customHeight="1" x14ac:dyDescent="0.35">
      <c r="B71" s="375" t="str">
        <f>IF('1. Enkel ramen en deuren'!I52="ja"," ",IF('1. Enkel ramen en deuren'!I52=""," ",IF('1. Enkel ramen en deuren'!I52="Nvt"," ",IF('1. Enkel ramen en deuren'!I52="neen",+Masterdata!B183))))</f>
        <v>Ventilatie activeren of spuien. Update procedure "Beheer CO²". (= meting + update werkafspraken) Indien er regelmatig wordt geventileerd, controleer dan of er geen schimmel aanwezig is in bvb valse plafonds.</v>
      </c>
      <c r="C71" s="375"/>
      <c r="D71" s="375"/>
      <c r="E71" s="375"/>
      <c r="F71" s="375"/>
      <c r="G71" s="375"/>
      <c r="H71" s="375"/>
      <c r="I71" s="375"/>
      <c r="J71" s="375"/>
      <c r="K71" s="375"/>
      <c r="L71" s="375"/>
    </row>
    <row r="72" spans="1:12" x14ac:dyDescent="0.35">
      <c r="B72" s="179"/>
      <c r="C72" s="179"/>
      <c r="D72" s="179"/>
      <c r="E72" s="179"/>
      <c r="F72" s="179"/>
      <c r="G72" s="179"/>
      <c r="H72" s="179"/>
      <c r="I72" s="179"/>
      <c r="J72" s="179"/>
      <c r="K72" s="179"/>
      <c r="L72" s="179"/>
    </row>
    <row r="73" spans="1:12" x14ac:dyDescent="0.35">
      <c r="B73" s="179" t="s">
        <v>501</v>
      </c>
      <c r="C73" s="179"/>
      <c r="D73" s="179"/>
      <c r="E73" s="398" t="str">
        <f>'1. Enkel ramen en deuren'!$E$54</f>
        <v>O. &lt; 400: Zeer Goed</v>
      </c>
      <c r="F73" s="398"/>
      <c r="G73" s="398"/>
      <c r="H73" s="179"/>
      <c r="I73" s="179"/>
      <c r="J73" s="179"/>
      <c r="K73" s="179"/>
      <c r="L73" s="179"/>
    </row>
    <row r="74" spans="1:12" x14ac:dyDescent="0.35">
      <c r="B74" s="179"/>
      <c r="C74" s="179"/>
      <c r="D74" s="179"/>
      <c r="E74" s="273"/>
      <c r="F74" s="273"/>
      <c r="G74" s="273"/>
      <c r="H74" s="179"/>
      <c r="I74" s="179"/>
      <c r="J74" s="179"/>
      <c r="K74" s="179"/>
      <c r="L74" s="179"/>
    </row>
    <row r="75" spans="1:12" ht="18.5" x14ac:dyDescent="0.45">
      <c r="A75" s="102" t="s">
        <v>567</v>
      </c>
      <c r="B75" s="181"/>
      <c r="C75" s="181"/>
      <c r="D75" s="181"/>
      <c r="E75" s="181"/>
      <c r="F75" s="181"/>
      <c r="G75" s="181"/>
      <c r="H75" s="181"/>
      <c r="I75" s="179"/>
      <c r="J75" s="179"/>
      <c r="K75" s="179"/>
      <c r="L75" s="179"/>
    </row>
    <row r="76" spans="1:12" x14ac:dyDescent="0.35">
      <c r="A76" s="2" t="str">
        <f>'1. Enkel ramen en deuren'!$I$56</f>
        <v>Neen</v>
      </c>
      <c r="B76" s="383"/>
      <c r="C76" s="383"/>
      <c r="D76" s="383"/>
      <c r="E76" s="383"/>
      <c r="F76" s="383"/>
      <c r="G76" s="383"/>
      <c r="H76" s="383"/>
      <c r="I76" s="179"/>
      <c r="J76" s="179"/>
      <c r="K76" s="179"/>
      <c r="L76" s="179"/>
    </row>
    <row r="77" spans="1:12" ht="17.25" customHeight="1" x14ac:dyDescent="0.35">
      <c r="A77" s="2"/>
      <c r="B77" s="264" t="str">
        <f>IF('1. Enkel ramen en deuren'!I56="ja"," ",IF('1. Enkel ramen en deuren'!I56="Nvt"," ",IF('1. Enkel ramen en deuren'!I56="neen",+Masterdata!B196)))</f>
        <v>Installatie, gebouw aanpassen zodat elk lokaal verlucht kan worden. (Opnemen in het JAP of GPP)</v>
      </c>
      <c r="C77" s="268"/>
      <c r="D77" s="268"/>
      <c r="E77" s="268"/>
      <c r="F77" s="268"/>
      <c r="G77" s="268"/>
      <c r="H77" s="268"/>
      <c r="I77" s="179"/>
      <c r="J77" s="179"/>
      <c r="K77" s="179"/>
      <c r="L77" s="179"/>
    </row>
    <row r="78" spans="1:12" x14ac:dyDescent="0.35">
      <c r="A78" s="84"/>
      <c r="B78" s="179"/>
      <c r="C78" s="179"/>
      <c r="D78" s="179"/>
      <c r="E78" s="273"/>
      <c r="F78" s="273"/>
      <c r="G78" s="273"/>
      <c r="H78" s="179"/>
      <c r="I78" s="179"/>
      <c r="J78" s="179"/>
      <c r="K78" s="179"/>
      <c r="L78" s="179"/>
    </row>
    <row r="79" spans="1:12" ht="18.5" x14ac:dyDescent="0.45">
      <c r="A79" s="102" t="s">
        <v>565</v>
      </c>
      <c r="B79" s="181"/>
      <c r="C79" s="181"/>
      <c r="D79" s="181"/>
      <c r="E79" s="181"/>
      <c r="F79" s="181"/>
      <c r="G79" s="181"/>
      <c r="H79" s="181"/>
      <c r="I79" s="179"/>
      <c r="J79" s="179"/>
      <c r="K79" s="179"/>
      <c r="L79" s="179"/>
    </row>
    <row r="80" spans="1:12" x14ac:dyDescent="0.35">
      <c r="A80" s="2" t="e">
        <f>'1. Enkel ramen en deuren'!#REF!</f>
        <v>#REF!</v>
      </c>
      <c r="B80" s="179"/>
      <c r="C80" s="179"/>
      <c r="D80" s="179"/>
      <c r="E80" s="273"/>
      <c r="F80" s="273"/>
      <c r="G80" s="273"/>
      <c r="H80" s="179"/>
      <c r="I80" s="179"/>
      <c r="J80" s="179"/>
      <c r="K80" s="179"/>
      <c r="L80" s="179"/>
    </row>
    <row r="81" spans="1:12" x14ac:dyDescent="0.35">
      <c r="A81" s="2"/>
      <c r="B81" s="179" t="e">
        <f>IF('1. Enkel ramen en deuren'!#REF!="ja"," ",IF('1. Enkel ramen en deuren'!#REF!="Nvt"," ",IF('1. Enkel ramen en deuren'!#REF!="neen",+Masterdata!B202)))</f>
        <v>#REF!</v>
      </c>
      <c r="C81" s="179"/>
      <c r="D81" s="179"/>
      <c r="E81" s="273"/>
      <c r="F81" s="273"/>
      <c r="G81" s="273"/>
      <c r="H81" s="179"/>
      <c r="I81" s="179"/>
      <c r="J81" s="179"/>
      <c r="K81" s="179"/>
      <c r="L81" s="179"/>
    </row>
    <row r="83" spans="1:12" ht="18.5" x14ac:dyDescent="0.45">
      <c r="A83" s="83" t="s">
        <v>374</v>
      </c>
    </row>
    <row r="84" spans="1:12" x14ac:dyDescent="0.35">
      <c r="A84" s="2" t="str">
        <f>'1. Enkel ramen en deuren'!$I$59</f>
        <v>Neen</v>
      </c>
    </row>
    <row r="85" spans="1:12" ht="12" customHeight="1" x14ac:dyDescent="0.35">
      <c r="B85" s="395" t="str">
        <f>IF('1. Enkel ramen en deuren'!I59="ja"," ",IF('1. Enkel ramen en deuren'!I59=""," ",IF('1. Enkel ramen en deuren'!I59="Nvt"," ",IF('1. Enkel ramen en deuren'!I59="neen",+Masterdata!B208))))</f>
        <v>Sensibilisering leerkrachten = toelichting leerkracht/collega's werking installatie.</v>
      </c>
      <c r="C85" s="395"/>
      <c r="D85" s="395"/>
      <c r="E85" s="395"/>
      <c r="F85" s="395"/>
      <c r="G85" s="395"/>
      <c r="H85" s="395"/>
      <c r="I85" s="395"/>
      <c r="J85" s="395"/>
      <c r="K85" s="395"/>
      <c r="L85" s="395"/>
    </row>
    <row r="87" spans="1:12" ht="18.5" x14ac:dyDescent="0.45">
      <c r="A87" s="83" t="s">
        <v>457</v>
      </c>
    </row>
    <row r="88" spans="1:12" x14ac:dyDescent="0.35">
      <c r="A88" s="2" t="str">
        <f>'1. Enkel ramen en deuren'!$I$62</f>
        <v>Neen</v>
      </c>
    </row>
    <row r="89" spans="1:12" ht="14.25" customHeight="1" x14ac:dyDescent="0.35">
      <c r="B89" s="395" t="str">
        <f>IF('1. Enkel ramen en deuren'!I62="ja"," ",IF('1. Enkel ramen en deuren'!I62=""," ",IF('1. Enkel ramen en deuren'!I62="Nvt"," ",IF('1. Enkel ramen en deuren'!I62="neen",+Masterdata!B214))))</f>
        <v xml:space="preserve">Sensibilisering leerkrachten = toelichting leerkracht/collega's werking installatie.  </v>
      </c>
      <c r="C89" s="395"/>
      <c r="D89" s="395"/>
      <c r="E89" s="395"/>
      <c r="F89" s="395"/>
      <c r="G89" s="395"/>
      <c r="H89" s="395"/>
      <c r="I89" s="395"/>
      <c r="J89" s="395"/>
      <c r="K89" s="395"/>
      <c r="L89" s="395"/>
    </row>
    <row r="91" spans="1:12" ht="18.5" x14ac:dyDescent="0.45">
      <c r="A91" s="83" t="s">
        <v>376</v>
      </c>
    </row>
    <row r="92" spans="1:12" x14ac:dyDescent="0.35">
      <c r="A92" s="2" t="str">
        <f>'1. Enkel ramen en deuren'!$I$65</f>
        <v>Ja</v>
      </c>
    </row>
    <row r="93" spans="1:12" ht="16.5" customHeight="1" x14ac:dyDescent="0.35">
      <c r="B93" t="str">
        <f>IF('1. Enkel ramen en deuren'!I65="neen"," ",IF('1. Enkel ramen en deuren'!I65=""," ",IF('1. Enkel ramen en deuren'!I65="Nvt"," ",IF('1. Enkel ramen en deuren'!I65="ja",+Masterdata!B222))))</f>
        <v>Installatie en/ werkafspraken aanpassen. (aanpassingen installatie opnemen in het JAP of GPP)</v>
      </c>
    </row>
    <row r="95" spans="1:12" hidden="1" x14ac:dyDescent="0.35"/>
    <row r="96" spans="1:12" ht="18.5" hidden="1" x14ac:dyDescent="0.45">
      <c r="A96" s="146" t="s">
        <v>383</v>
      </c>
      <c r="B96" s="112"/>
      <c r="C96" s="112"/>
      <c r="D96" s="112"/>
      <c r="E96" s="112"/>
      <c r="F96" s="112"/>
      <c r="G96" s="112"/>
      <c r="H96" s="112"/>
      <c r="I96" s="112"/>
      <c r="J96" s="112"/>
      <c r="K96" s="112"/>
      <c r="L96" s="112"/>
    </row>
    <row r="97" spans="1:12" ht="18.5" hidden="1" x14ac:dyDescent="0.45">
      <c r="A97" s="149" t="s">
        <v>248</v>
      </c>
      <c r="B97" s="112"/>
      <c r="C97" s="112"/>
      <c r="D97" s="112"/>
      <c r="E97" s="112"/>
      <c r="F97" s="112"/>
      <c r="G97" s="112"/>
      <c r="H97" s="112"/>
      <c r="I97" s="112"/>
      <c r="J97" s="112"/>
      <c r="K97" s="112"/>
      <c r="L97" s="112"/>
    </row>
    <row r="98" spans="1:12" ht="18.5" hidden="1" x14ac:dyDescent="0.45">
      <c r="A98" s="97" t="s">
        <v>384</v>
      </c>
    </row>
    <row r="99" spans="1:12" hidden="1" x14ac:dyDescent="0.35">
      <c r="A99" s="2" t="str">
        <f>'1. Enkel ramen en deuren'!$I$70</f>
        <v>Ja</v>
      </c>
    </row>
    <row r="100" spans="1:12" ht="12.75" hidden="1" customHeight="1" x14ac:dyDescent="0.35">
      <c r="B100" s="374" t="str">
        <f>IF('1. Enkel ramen en deuren'!I70="ja"," ",IF('1. Enkel ramen en deuren'!I70=""," ",IF('1. Enkel ramen en deuren'!I70="Nvt"," ",IF('1. Enkel ramen en deuren'!I70="neen",+Masterdata!B233))))</f>
        <v xml:space="preserve"> </v>
      </c>
      <c r="C100" s="374"/>
      <c r="D100" s="374"/>
      <c r="E100" s="374"/>
      <c r="F100" s="374"/>
      <c r="G100" s="374"/>
      <c r="H100" s="374"/>
      <c r="I100" s="374"/>
      <c r="J100" s="374"/>
      <c r="K100" s="374"/>
      <c r="L100" s="374"/>
    </row>
    <row r="101" spans="1:12" hidden="1" x14ac:dyDescent="0.35"/>
    <row r="102" spans="1:12" ht="21.75" hidden="1" customHeight="1" x14ac:dyDescent="0.45">
      <c r="A102" s="394" t="s">
        <v>517</v>
      </c>
      <c r="B102" s="394"/>
      <c r="C102" s="394"/>
      <c r="D102" s="394"/>
      <c r="E102" s="394"/>
      <c r="F102" s="394"/>
      <c r="G102" s="394"/>
      <c r="H102" s="394"/>
      <c r="I102" s="394"/>
      <c r="J102" s="394"/>
      <c r="K102" s="394"/>
      <c r="L102" s="394"/>
    </row>
    <row r="103" spans="1:12" hidden="1" x14ac:dyDescent="0.35">
      <c r="A103" s="105" t="str">
        <f>'1. Enkel ramen en deuren'!$I$71</f>
        <v>ja</v>
      </c>
    </row>
    <row r="104" spans="1:12" ht="45" hidden="1" customHeight="1" x14ac:dyDescent="0.35">
      <c r="B104" s="374" t="str">
        <f>IF('1. Enkel ramen en deuren'!I71="neen"," ",IF('1. Enkel ramen en deuren'!I71=""," ",IF('1. Enkel ramen en deuren'!I71="Nvt"," ",IF('1. Enkel ramen en deuren'!I71="ja",+Masterdata!B240))))</f>
        <v>De gordijnen en de zonwering mogen, zowel in open als gesloten toestand, de ventilatieopeningen niet afdekken aangezien dan onvoldoende verse buitenlucht kan binnenkomen c.q. binnenlucht kan worden afgevoerd.</v>
      </c>
      <c r="C104" s="374"/>
      <c r="D104" s="374"/>
      <c r="E104" s="374"/>
      <c r="F104" s="374"/>
      <c r="G104" s="374"/>
      <c r="H104" s="374"/>
      <c r="I104" s="374"/>
      <c r="J104" s="374"/>
      <c r="K104" s="374"/>
      <c r="L104" s="374"/>
    </row>
    <row r="105" spans="1:12" hidden="1" x14ac:dyDescent="0.35"/>
    <row r="106" spans="1:12" ht="18.5" hidden="1" x14ac:dyDescent="0.45">
      <c r="A106" s="83" t="s">
        <v>395</v>
      </c>
    </row>
    <row r="107" spans="1:12" hidden="1" x14ac:dyDescent="0.35">
      <c r="A107" s="2" t="str">
        <f>'1. Enkel ramen en deuren'!$I$72</f>
        <v>Ja</v>
      </c>
    </row>
    <row r="108" spans="1:12" ht="48.75" hidden="1" customHeight="1" x14ac:dyDescent="0.35">
      <c r="B108" s="374" t="str">
        <f>IF('1. Enkel ramen en deuren'!I72="ja"," ",IF('1. Enkel ramen en deuren'!I72=""," ",IF('1. Enkel ramen en deuren'!I72="Nvt"," ",IF('1. Enkel ramen en deuren'!I72="neen",+Masterdata!B247))))</f>
        <v xml:space="preserve"> </v>
      </c>
      <c r="C108" s="374"/>
      <c r="D108" s="374"/>
      <c r="E108" s="374"/>
      <c r="F108" s="374"/>
      <c r="G108" s="374"/>
      <c r="H108" s="374"/>
      <c r="I108" s="374"/>
      <c r="J108" s="374"/>
      <c r="K108" s="374"/>
      <c r="L108" s="374"/>
    </row>
    <row r="109" spans="1:12" hidden="1" x14ac:dyDescent="0.35"/>
    <row r="110" spans="1:12" ht="18.5" hidden="1" x14ac:dyDescent="0.45">
      <c r="A110" s="83" t="s">
        <v>385</v>
      </c>
    </row>
    <row r="111" spans="1:12" hidden="1" x14ac:dyDescent="0.35">
      <c r="A111" s="2" t="str">
        <f>'1. Enkel ramen en deuren'!$I$73</f>
        <v>Neen</v>
      </c>
    </row>
    <row r="112" spans="1:12" hidden="1" x14ac:dyDescent="0.35">
      <c r="B112" s="395" t="str">
        <f>IF('1. Enkel ramen en deuren'!I73="ja"," ",IF('1. Enkel ramen en deuren'!I73=""," ",IF('1. Enkel ramen en deuren'!I73="Nvt"," ",IF('1. Enkel ramen en deuren'!I73="neen",+Masterdata!B254))))</f>
        <v>Installatie aanpassen. (Opnemen in het JAP of GPP)</v>
      </c>
      <c r="C112" s="395"/>
      <c r="D112" s="395"/>
      <c r="E112" s="395"/>
      <c r="F112" s="395"/>
      <c r="G112" s="395"/>
      <c r="H112" s="395"/>
      <c r="I112" s="395"/>
      <c r="J112" s="395"/>
      <c r="K112" s="395"/>
      <c r="L112" s="395"/>
    </row>
    <row r="113" spans="1:12" hidden="1" x14ac:dyDescent="0.35"/>
    <row r="114" spans="1:12" ht="35.5" hidden="1" customHeight="1" x14ac:dyDescent="0.45">
      <c r="A114" s="394" t="s">
        <v>548</v>
      </c>
      <c r="B114" s="394"/>
      <c r="C114" s="394"/>
      <c r="D114" s="394"/>
      <c r="E114" s="394"/>
      <c r="F114" s="394"/>
      <c r="G114" s="394"/>
      <c r="H114" s="394"/>
      <c r="I114" s="394"/>
      <c r="J114" s="394"/>
      <c r="K114" s="394"/>
      <c r="L114" s="394"/>
    </row>
    <row r="115" spans="1:12" hidden="1" x14ac:dyDescent="0.35">
      <c r="A115" s="174" t="str">
        <f>'1. Enkel ramen en deuren'!$I$74</f>
        <v>Neen</v>
      </c>
    </row>
    <row r="116" spans="1:12" hidden="1" x14ac:dyDescent="0.35">
      <c r="B116" t="str">
        <f>IF('1. Enkel ramen en deuren'!I74="neen"," ",IF('1. Enkel ramen en deuren'!I74=""," ",IF('1. Enkel ramen en deuren'!I74="Nvt"," ",IF('1. Enkel ramen en deuren'!I74="ja",+Masterdata!B261))))</f>
        <v xml:space="preserve"> </v>
      </c>
    </row>
    <row r="117" spans="1:12" hidden="1" x14ac:dyDescent="0.35"/>
    <row r="118" spans="1:12" ht="18.5" hidden="1" x14ac:dyDescent="0.45">
      <c r="A118" s="83" t="s">
        <v>386</v>
      </c>
    </row>
    <row r="119" spans="1:12" hidden="1" x14ac:dyDescent="0.35">
      <c r="A119" s="2" t="str">
        <f>'1. Enkel ramen en deuren'!$I$75</f>
        <v>Schoon</v>
      </c>
    </row>
    <row r="120" spans="1:12" hidden="1" x14ac:dyDescent="0.35">
      <c r="B120" t="str">
        <f>IF('1. Enkel ramen en deuren'!I75="Schoon"," ",IF('1. Enkel ramen en deuren'!I75="Nvt"," ",IF('1. Enkel ramen en deuren'!I75=""," ",IF('1. Enkel ramen en deuren'!I75="Matig schoon"," ",IF('1. Enkel ramen en deuren'!I75="Vuil",+Masterdata!B269)))))</f>
        <v xml:space="preserve"> </v>
      </c>
    </row>
    <row r="121" spans="1:12" hidden="1" x14ac:dyDescent="0.35"/>
    <row r="122" spans="1:12" ht="18.5" hidden="1" x14ac:dyDescent="0.45">
      <c r="A122" s="147" t="s">
        <v>250</v>
      </c>
      <c r="B122" s="112"/>
      <c r="C122" s="112"/>
      <c r="D122" s="112"/>
      <c r="E122" s="112"/>
      <c r="F122" s="112"/>
      <c r="G122" s="112"/>
      <c r="H122" s="112"/>
      <c r="I122" s="112"/>
      <c r="J122" s="112"/>
      <c r="K122" s="112"/>
      <c r="L122" s="112"/>
    </row>
    <row r="123" spans="1:12" ht="18.5" hidden="1" x14ac:dyDescent="0.45">
      <c r="A123" s="97" t="s">
        <v>420</v>
      </c>
    </row>
    <row r="124" spans="1:12" hidden="1" x14ac:dyDescent="0.35">
      <c r="A124" s="2" t="str">
        <f>'1. Enkel ramen en deuren'!$I$77</f>
        <v>Nvt</v>
      </c>
    </row>
    <row r="125" spans="1:12" hidden="1" x14ac:dyDescent="0.35">
      <c r="B125" s="395" t="str">
        <f>IF('1. Enkel ramen en deuren'!I77="ja"," ",IF('1. Enkel ramen en deuren'!I77=""," ",IF('1. Enkel ramen en deuren'!I77="Nvt"," ",IF('1. Enkel ramen en deuren'!I77="neen",+Masterdata!B277))))</f>
        <v xml:space="preserve"> </v>
      </c>
      <c r="C125" s="395"/>
      <c r="D125" s="395"/>
      <c r="E125" s="395"/>
      <c r="F125" s="395"/>
      <c r="G125" s="395"/>
      <c r="H125" s="395"/>
      <c r="I125" s="395"/>
      <c r="J125" s="395"/>
      <c r="K125" s="395"/>
      <c r="L125" s="395"/>
    </row>
    <row r="126" spans="1:12" hidden="1" x14ac:dyDescent="0.35"/>
    <row r="127" spans="1:12" ht="18.5" hidden="1" x14ac:dyDescent="0.45">
      <c r="A127" s="83" t="s">
        <v>387</v>
      </c>
    </row>
    <row r="128" spans="1:12" hidden="1" x14ac:dyDescent="0.35">
      <c r="A128" s="2" t="str">
        <f>'1. Enkel ramen en deuren'!$I$78</f>
        <v>Nvt</v>
      </c>
    </row>
    <row r="129" spans="1:12" hidden="1" x14ac:dyDescent="0.35">
      <c r="B129" s="395" t="str">
        <f>IF('1. Enkel ramen en deuren'!I78="ja"," ",IF('1. Enkel ramen en deuren'!I78=""," ",IF('1. Enkel ramen en deuren'!I78="Nvt"," ",IF('1. Enkel ramen en deuren'!I78="neen",+Masterdata!B284))))</f>
        <v xml:space="preserve"> </v>
      </c>
      <c r="C129" s="395"/>
      <c r="D129" s="395"/>
      <c r="E129" s="395"/>
      <c r="F129" s="395"/>
      <c r="G129" s="395"/>
      <c r="H129" s="395"/>
      <c r="I129" s="395"/>
      <c r="J129" s="395"/>
      <c r="K129" s="395"/>
      <c r="L129" s="395"/>
    </row>
    <row r="130" spans="1:12" hidden="1" x14ac:dyDescent="0.35"/>
    <row r="131" spans="1:12" hidden="1" x14ac:dyDescent="0.35"/>
    <row r="132" spans="1:12" ht="18.5" x14ac:dyDescent="0.45">
      <c r="A132" s="146" t="s">
        <v>461</v>
      </c>
      <c r="B132" s="112"/>
      <c r="C132" s="112"/>
      <c r="D132" s="112"/>
      <c r="E132" s="112"/>
      <c r="F132" s="112"/>
      <c r="G132" s="112"/>
      <c r="H132" s="112"/>
      <c r="I132" s="112"/>
      <c r="J132" s="112"/>
      <c r="K132" s="112"/>
      <c r="L132" s="112"/>
    </row>
    <row r="133" spans="1:12" ht="18.5" x14ac:dyDescent="0.45">
      <c r="A133" s="97" t="s">
        <v>460</v>
      </c>
    </row>
    <row r="134" spans="1:12" x14ac:dyDescent="0.35">
      <c r="A134" s="2" t="str">
        <f>'1. Enkel ramen en deuren'!$I$80</f>
        <v>Neen</v>
      </c>
    </row>
    <row r="135" spans="1:12" x14ac:dyDescent="0.35">
      <c r="B135" t="str">
        <f>IF('1. Enkel ramen en deuren'!I80="ja"," ",IF('1. Enkel ramen en deuren'!I80=""," ",IF('1. Enkel ramen en deuren'!I80="Nvt"," ",IF('1. Enkel ramen en deuren'!I80="neen",+Masterdata!B292))))</f>
        <v>Installatie aanpassen (opnemen in het JAP of GPP).</v>
      </c>
    </row>
    <row r="137" spans="1:12" ht="18.5" x14ac:dyDescent="0.45">
      <c r="A137" s="83" t="s">
        <v>543</v>
      </c>
    </row>
    <row r="138" spans="1:12" x14ac:dyDescent="0.35">
      <c r="A138" s="2" t="str">
        <f>'1. Enkel ramen en deuren'!$I$83</f>
        <v>Neen</v>
      </c>
    </row>
    <row r="139" spans="1:12" x14ac:dyDescent="0.35">
      <c r="B139" t="str">
        <f>IF('1. Enkel ramen en deuren'!I83="ja"," ",IF('1. Enkel ramen en deuren'!I83=""," ",IF('1. Enkel ramen en deuren'!I83="Nvt"," ",IF('1. Enkel ramen en deuren'!I83="neen",+Masterdata!B299))))</f>
        <v>Installatie aanpassen (opnemen in het JAP of GPP).</v>
      </c>
    </row>
    <row r="142" spans="1:12" ht="18.5" x14ac:dyDescent="0.45">
      <c r="A142" s="148" t="s">
        <v>463</v>
      </c>
      <c r="B142" s="112"/>
      <c r="C142" s="112"/>
      <c r="D142" s="112"/>
      <c r="E142" s="112"/>
      <c r="F142" s="112"/>
      <c r="G142" s="112"/>
      <c r="H142" s="112"/>
      <c r="I142" s="112"/>
      <c r="J142" s="112"/>
      <c r="K142" s="112"/>
      <c r="L142" s="112"/>
    </row>
    <row r="143" spans="1:12" hidden="1" x14ac:dyDescent="0.35">
      <c r="A143" s="153" t="s">
        <v>465</v>
      </c>
    </row>
    <row r="144" spans="1:12" ht="18.5" hidden="1" x14ac:dyDescent="0.45">
      <c r="A144" s="83" t="s">
        <v>473</v>
      </c>
    </row>
    <row r="145" spans="1:23" ht="18.5" hidden="1" x14ac:dyDescent="0.45">
      <c r="A145" s="97" t="s">
        <v>472</v>
      </c>
      <c r="H145" s="396" t="e">
        <f>'1. Enkel ramen en deuren'!#REF!</f>
        <v>#REF!</v>
      </c>
      <c r="I145" s="396"/>
    </row>
    <row r="146" spans="1:23" hidden="1" x14ac:dyDescent="0.35">
      <c r="A146" s="93" t="s">
        <v>412</v>
      </c>
      <c r="B146" s="93"/>
      <c r="C146" s="93"/>
      <c r="D146" s="93"/>
      <c r="E146" s="93"/>
      <c r="F146" s="81"/>
      <c r="G146" s="81"/>
      <c r="H146" s="2"/>
    </row>
    <row r="147" spans="1:23" hidden="1" x14ac:dyDescent="0.35">
      <c r="A147" s="270" t="str">
        <f>'1. Enkel ramen en deuren'!D91</f>
        <v>R1:</v>
      </c>
      <c r="B147" s="387" t="str">
        <f>'1. Enkel ramen en deuren'!E91</f>
        <v>Lengte rooster:</v>
      </c>
      <c r="C147" s="387"/>
      <c r="D147" s="113">
        <f>'1. Enkel ramen en deuren'!G91</f>
        <v>0</v>
      </c>
      <c r="E147" s="93" t="str">
        <f>'1. Enkel ramen en deuren'!H91</f>
        <v>meter</v>
      </c>
      <c r="F147" s="81"/>
      <c r="G147" s="81"/>
      <c r="H147" s="2"/>
    </row>
    <row r="148" spans="1:23" hidden="1" x14ac:dyDescent="0.35">
      <c r="A148" s="270" t="str">
        <f>'1. Enkel ramen en deuren'!D92</f>
        <v>R2:</v>
      </c>
      <c r="B148" s="387" t="str">
        <f>'1. Enkel ramen en deuren'!E92</f>
        <v>Lengte rooster:</v>
      </c>
      <c r="C148" s="387"/>
      <c r="D148" s="113">
        <f>'1. Enkel ramen en deuren'!G92</f>
        <v>0</v>
      </c>
      <c r="E148" s="93" t="str">
        <f>'1. Enkel ramen en deuren'!H92</f>
        <v>meter</v>
      </c>
      <c r="F148" s="81"/>
      <c r="G148" s="81"/>
      <c r="H148" s="2"/>
    </row>
    <row r="149" spans="1:23" hidden="1" x14ac:dyDescent="0.35">
      <c r="A149" s="270" t="str">
        <f>'1. Enkel ramen en deuren'!D93</f>
        <v>R3:</v>
      </c>
      <c r="B149" s="387" t="str">
        <f>'1. Enkel ramen en deuren'!E93</f>
        <v>Lengte rooster:</v>
      </c>
      <c r="C149" s="387"/>
      <c r="D149" s="113">
        <f>'1. Enkel ramen en deuren'!G93</f>
        <v>0</v>
      </c>
      <c r="E149" s="93" t="str">
        <f>'1. Enkel ramen en deuren'!H93</f>
        <v>meter</v>
      </c>
      <c r="F149" s="81"/>
      <c r="G149" s="81"/>
      <c r="H149" s="2"/>
    </row>
    <row r="150" spans="1:23" hidden="1" x14ac:dyDescent="0.35">
      <c r="A150" s="270" t="str">
        <f>'1. Enkel ramen en deuren'!D94</f>
        <v>R4:</v>
      </c>
      <c r="B150" s="387" t="str">
        <f>'1. Enkel ramen en deuren'!E94</f>
        <v>Lengte rooster:</v>
      </c>
      <c r="C150" s="387"/>
      <c r="D150" s="113">
        <f>'1. Enkel ramen en deuren'!G94</f>
        <v>0</v>
      </c>
      <c r="E150" s="93" t="str">
        <f>'1. Enkel ramen en deuren'!H94</f>
        <v>meter</v>
      </c>
      <c r="F150" s="81"/>
      <c r="G150" s="81"/>
      <c r="H150" s="2"/>
    </row>
    <row r="151" spans="1:23" hidden="1" x14ac:dyDescent="0.35">
      <c r="A151" s="270" t="str">
        <f>'1. Enkel ramen en deuren'!D95</f>
        <v>R5:</v>
      </c>
      <c r="B151" s="387" t="str">
        <f>'1. Enkel ramen en deuren'!E95</f>
        <v>Lengte rooster:</v>
      </c>
      <c r="C151" s="387"/>
      <c r="D151" s="113">
        <f>'1. Enkel ramen en deuren'!G95</f>
        <v>0</v>
      </c>
      <c r="E151" s="93" t="str">
        <f>'1. Enkel ramen en deuren'!H95</f>
        <v>meter</v>
      </c>
      <c r="F151" s="81"/>
      <c r="G151" s="81"/>
      <c r="H151" s="2"/>
      <c r="N151" s="84"/>
      <c r="O151" s="84"/>
      <c r="P151" s="84"/>
      <c r="Q151" s="84"/>
      <c r="R151" s="84"/>
      <c r="S151" s="84"/>
      <c r="T151" s="84"/>
      <c r="U151" s="84"/>
      <c r="V151" s="84"/>
      <c r="W151" s="84"/>
    </row>
    <row r="152" spans="1:23" hidden="1" x14ac:dyDescent="0.35">
      <c r="A152" s="270" t="str">
        <f>'1. Enkel ramen en deuren'!D96</f>
        <v>R6:</v>
      </c>
      <c r="B152" s="387" t="str">
        <f>'1. Enkel ramen en deuren'!E96</f>
        <v>Lengte rooster:</v>
      </c>
      <c r="C152" s="387"/>
      <c r="D152" s="113">
        <f>'1. Enkel ramen en deuren'!G96</f>
        <v>0</v>
      </c>
      <c r="E152" s="93" t="str">
        <f>'1. Enkel ramen en deuren'!H96</f>
        <v>meter</v>
      </c>
      <c r="F152" s="81"/>
      <c r="G152" s="81"/>
      <c r="H152" s="2"/>
      <c r="N152" s="84"/>
      <c r="O152" s="84"/>
      <c r="P152" s="84"/>
      <c r="Q152" s="84"/>
      <c r="R152" s="84"/>
      <c r="S152" s="84"/>
      <c r="T152" s="84"/>
      <c r="U152" s="84"/>
      <c r="V152" s="84"/>
      <c r="W152" s="84"/>
    </row>
    <row r="153" spans="1:23" hidden="1" x14ac:dyDescent="0.35">
      <c r="A153" s="270" t="str">
        <f>'1. Enkel ramen en deuren'!D97</f>
        <v>R7:</v>
      </c>
      <c r="B153" s="387" t="str">
        <f>'1. Enkel ramen en deuren'!E97</f>
        <v>Lengte rooster:</v>
      </c>
      <c r="C153" s="387"/>
      <c r="D153" s="113">
        <f>'1. Enkel ramen en deuren'!G97</f>
        <v>0</v>
      </c>
      <c r="E153" s="93" t="str">
        <f>'1. Enkel ramen en deuren'!H97</f>
        <v>meter</v>
      </c>
      <c r="F153" s="81"/>
      <c r="G153" s="81"/>
      <c r="H153" s="2"/>
      <c r="N153" s="84"/>
      <c r="O153" s="84"/>
      <c r="P153" s="84"/>
      <c r="Q153" s="84"/>
      <c r="R153" s="84"/>
      <c r="S153" s="84"/>
      <c r="T153" s="84"/>
      <c r="U153" s="84"/>
      <c r="V153" s="84"/>
      <c r="W153" s="84"/>
    </row>
    <row r="154" spans="1:23" hidden="1" x14ac:dyDescent="0.35">
      <c r="A154" s="270" t="str">
        <f>'1. Enkel ramen en deuren'!D98</f>
        <v>R8:</v>
      </c>
      <c r="B154" s="387" t="str">
        <f>'1. Enkel ramen en deuren'!E98</f>
        <v>Lengte rooster:</v>
      </c>
      <c r="C154" s="387"/>
      <c r="D154" s="113">
        <f>'1. Enkel ramen en deuren'!G98</f>
        <v>0</v>
      </c>
      <c r="E154" s="93" t="str">
        <f>'1. Enkel ramen en deuren'!H98</f>
        <v>meter</v>
      </c>
      <c r="F154" s="81"/>
      <c r="G154" s="81"/>
      <c r="H154" s="2"/>
      <c r="N154" s="84"/>
      <c r="O154" s="84"/>
      <c r="P154" s="84"/>
      <c r="Q154" s="84"/>
      <c r="R154" s="84"/>
      <c r="S154" s="84"/>
      <c r="T154" s="84"/>
      <c r="U154" s="84"/>
      <c r="V154" s="84"/>
      <c r="W154" s="84"/>
    </row>
    <row r="155" spans="1:23" hidden="1" x14ac:dyDescent="0.35">
      <c r="A155" s="270" t="str">
        <f>'1. Enkel ramen en deuren'!D99</f>
        <v>R9:</v>
      </c>
      <c r="B155" s="387" t="str">
        <f>'1. Enkel ramen en deuren'!E99</f>
        <v>Lengte rooster:</v>
      </c>
      <c r="C155" s="387"/>
      <c r="D155" s="113">
        <f>'1. Enkel ramen en deuren'!G99</f>
        <v>0</v>
      </c>
      <c r="E155" s="93" t="str">
        <f>'1. Enkel ramen en deuren'!H99</f>
        <v>meter</v>
      </c>
      <c r="F155" s="81"/>
      <c r="G155" s="81"/>
      <c r="H155" s="2"/>
      <c r="N155" s="84"/>
      <c r="O155" s="84"/>
      <c r="P155" s="84"/>
      <c r="Q155" s="84"/>
      <c r="R155" s="84"/>
      <c r="S155" s="84"/>
      <c r="T155" s="84"/>
      <c r="U155" s="84"/>
      <c r="V155" s="84"/>
      <c r="W155" s="84"/>
    </row>
    <row r="156" spans="1:23" hidden="1" x14ac:dyDescent="0.35">
      <c r="A156" s="270" t="str">
        <f>'1. Enkel ramen en deuren'!D100</f>
        <v>R10:</v>
      </c>
      <c r="B156" s="387" t="str">
        <f>'1. Enkel ramen en deuren'!E100</f>
        <v>Lengte rooster:</v>
      </c>
      <c r="C156" s="387"/>
      <c r="D156" s="113">
        <f>'1. Enkel ramen en deuren'!G100</f>
        <v>0</v>
      </c>
      <c r="E156" s="93" t="str">
        <f>'1. Enkel ramen en deuren'!H100</f>
        <v>meter</v>
      </c>
      <c r="F156" s="81"/>
      <c r="G156" s="81"/>
      <c r="H156" s="2"/>
      <c r="N156" s="84"/>
      <c r="O156" s="84"/>
      <c r="P156" s="84"/>
      <c r="Q156" s="84"/>
      <c r="R156" s="84"/>
      <c r="S156" s="84"/>
      <c r="T156" s="84"/>
      <c r="U156" s="84"/>
      <c r="V156" s="84"/>
      <c r="W156" s="84"/>
    </row>
    <row r="157" spans="1:23" hidden="1" x14ac:dyDescent="0.35">
      <c r="A157" s="93"/>
      <c r="B157" s="387" t="str">
        <f>'1. Enkel ramen en deuren'!E101</f>
        <v>Totaal (*):</v>
      </c>
      <c r="C157" s="387"/>
      <c r="D157" s="94">
        <f>'1. Enkel ramen en deuren'!G101</f>
        <v>0</v>
      </c>
      <c r="E157" s="94" t="str">
        <f>'1. Enkel ramen en deuren'!H101</f>
        <v>meter</v>
      </c>
      <c r="F157" s="93"/>
      <c r="G157" s="81"/>
      <c r="H157" s="2"/>
      <c r="N157" s="84"/>
      <c r="O157" s="84"/>
      <c r="P157" s="84"/>
      <c r="Q157" s="106"/>
      <c r="R157" s="106"/>
      <c r="S157" s="154"/>
      <c r="T157" s="154"/>
      <c r="U157" s="84"/>
      <c r="V157" s="84"/>
      <c r="W157" s="84"/>
    </row>
    <row r="158" spans="1:23" hidden="1" x14ac:dyDescent="0.35">
      <c r="A158" s="93"/>
      <c r="B158" s="270"/>
      <c r="C158" s="270"/>
      <c r="D158" s="94"/>
      <c r="E158" s="94"/>
      <c r="F158" s="81"/>
      <c r="G158" s="81"/>
      <c r="H158" s="2"/>
      <c r="N158" s="80"/>
      <c r="O158" s="80"/>
      <c r="P158" s="80"/>
      <c r="Q158" s="80"/>
      <c r="R158" s="80"/>
      <c r="S158" s="80"/>
      <c r="T158" s="80"/>
      <c r="U158" s="80"/>
      <c r="V158" s="80"/>
      <c r="W158" s="84"/>
    </row>
    <row r="159" spans="1:23" hidden="1" x14ac:dyDescent="0.35">
      <c r="A159" s="378" t="s">
        <v>423</v>
      </c>
      <c r="B159" s="378"/>
      <c r="C159" s="378"/>
      <c r="D159" s="378"/>
      <c r="E159" s="156">
        <f>'1. Enkel ramen en deuren'!H103</f>
        <v>62</v>
      </c>
      <c r="F159" s="93" t="s">
        <v>414</v>
      </c>
      <c r="G159" s="81"/>
      <c r="H159" s="2"/>
      <c r="N159" s="80"/>
      <c r="O159" s="80"/>
      <c r="P159" s="80"/>
      <c r="Q159" s="80"/>
      <c r="R159" s="80"/>
      <c r="S159" s="80"/>
      <c r="T159" s="80"/>
      <c r="U159" s="80"/>
      <c r="V159" s="80"/>
      <c r="W159" s="84"/>
    </row>
    <row r="160" spans="1:23" hidden="1" x14ac:dyDescent="0.35">
      <c r="A160" s="378" t="s">
        <v>424</v>
      </c>
      <c r="B160" s="378"/>
      <c r="C160" s="378"/>
      <c r="D160" s="378"/>
      <c r="E160" s="157">
        <f>'1. Enkel ramen en deuren'!H104</f>
        <v>22</v>
      </c>
      <c r="F160" s="93" t="s">
        <v>413</v>
      </c>
      <c r="G160" s="93"/>
      <c r="H160" s="2"/>
      <c r="N160" s="80"/>
      <c r="O160" s="80"/>
      <c r="P160" s="80"/>
      <c r="Q160" s="80"/>
      <c r="R160" s="80"/>
      <c r="S160" s="80"/>
      <c r="T160" s="80"/>
      <c r="U160" s="80"/>
      <c r="V160" s="80"/>
      <c r="W160" s="84"/>
    </row>
    <row r="161" spans="1:23" hidden="1" x14ac:dyDescent="0.35">
      <c r="A161" s="93"/>
      <c r="B161" s="270"/>
      <c r="C161" s="270"/>
      <c r="D161" s="93"/>
      <c r="E161" s="93"/>
      <c r="F161" s="81"/>
      <c r="G161" s="81"/>
      <c r="H161" s="2"/>
      <c r="N161" s="80"/>
      <c r="O161" s="80"/>
      <c r="P161" s="80"/>
      <c r="Q161" s="80"/>
      <c r="R161" s="80"/>
      <c r="S161" s="80"/>
      <c r="T161" s="80"/>
      <c r="U161" s="80"/>
      <c r="V161" s="80"/>
      <c r="W161" s="84"/>
    </row>
    <row r="162" spans="1:23" ht="15.75" hidden="1" customHeight="1" x14ac:dyDescent="0.35">
      <c r="A162" s="223"/>
      <c r="B162" s="384" t="s">
        <v>527</v>
      </c>
      <c r="C162" s="384"/>
      <c r="D162" s="384"/>
      <c r="E162" s="384"/>
      <c r="F162" s="384"/>
      <c r="G162" s="384"/>
      <c r="H162" s="160">
        <f>'1. Enkel ramen en deuren'!$I$106</f>
        <v>-25</v>
      </c>
      <c r="L162" s="171"/>
      <c r="N162" s="80"/>
      <c r="O162" s="80"/>
      <c r="P162" s="80"/>
      <c r="Q162" s="80"/>
      <c r="R162" s="80"/>
      <c r="S162" s="80"/>
      <c r="T162" s="80"/>
      <c r="U162" s="80"/>
      <c r="V162" s="80"/>
      <c r="W162" s="84"/>
    </row>
    <row r="163" spans="1:23" s="84" customFormat="1" ht="28.9" hidden="1" customHeight="1" x14ac:dyDescent="0.35">
      <c r="A163" s="106"/>
      <c r="B163" s="380" t="str">
        <f>IF(H162&lt;0.001,Masterdata!B311," ")</f>
        <v>Berekend ventillatiedebiet voldoet niet. Installatie aanpassen (opnemen in het JAP of GPP). Of afspraken i.v.m. spuien opnemen in schoolwerkplan.</v>
      </c>
      <c r="C163" s="380"/>
      <c r="D163" s="380"/>
      <c r="E163" s="380"/>
      <c r="F163" s="380"/>
      <c r="G163" s="380"/>
      <c r="H163" s="380"/>
      <c r="I163" s="380"/>
      <c r="J163" s="380"/>
      <c r="K163" s="380"/>
      <c r="L163" s="380"/>
      <c r="N163" s="190"/>
      <c r="O163" s="191"/>
      <c r="P163" s="191"/>
      <c r="Q163" s="191"/>
      <c r="R163" s="191"/>
      <c r="S163" s="191"/>
      <c r="T163" s="191"/>
      <c r="U163" s="191"/>
      <c r="V163" s="191"/>
    </row>
    <row r="164" spans="1:23" hidden="1" x14ac:dyDescent="0.35">
      <c r="N164" s="80"/>
      <c r="O164" s="80"/>
      <c r="P164" s="80"/>
      <c r="Q164" s="80"/>
      <c r="R164" s="80"/>
      <c r="S164" s="80"/>
      <c r="T164" s="80"/>
      <c r="U164" s="80"/>
      <c r="V164" s="80"/>
      <c r="W164" s="84"/>
    </row>
    <row r="165" spans="1:23" hidden="1" x14ac:dyDescent="0.35">
      <c r="N165" s="80"/>
      <c r="O165" s="80"/>
      <c r="P165" s="80"/>
      <c r="Q165" s="80"/>
      <c r="R165" s="80"/>
      <c r="S165" s="80"/>
      <c r="T165" s="80"/>
      <c r="U165" s="80"/>
      <c r="V165" s="80"/>
      <c r="W165" s="84"/>
    </row>
    <row r="166" spans="1:23" ht="18.5" hidden="1" x14ac:dyDescent="0.45">
      <c r="A166" s="83" t="s">
        <v>464</v>
      </c>
      <c r="N166" s="80"/>
      <c r="O166" s="80"/>
      <c r="P166" s="80"/>
      <c r="Q166" s="80"/>
      <c r="R166" s="80"/>
      <c r="S166" s="80"/>
      <c r="T166" s="80"/>
      <c r="U166" s="80"/>
      <c r="V166" s="80"/>
      <c r="W166" s="84"/>
    </row>
    <row r="167" spans="1:23" hidden="1" x14ac:dyDescent="0.35">
      <c r="A167" s="2" t="str">
        <f>'1. Enkel ramen en deuren'!$I$108</f>
        <v>ja</v>
      </c>
      <c r="N167" s="80"/>
      <c r="O167" s="80"/>
      <c r="P167" s="80"/>
      <c r="Q167" s="80"/>
      <c r="R167" s="80"/>
      <c r="S167" s="80"/>
      <c r="T167" s="80"/>
      <c r="U167" s="80"/>
      <c r="V167" s="80"/>
      <c r="W167" s="84"/>
    </row>
    <row r="168" spans="1:23" hidden="1" x14ac:dyDescent="0.35">
      <c r="B168" t="str">
        <f>IF('1. Enkel ramen en deuren'!I108="ja"," ",IF('1. Enkel ramen en deuren'!I108=""," ",IF('1. Enkel ramen en deuren'!I108="Nvt"," ",IF('1. Enkel ramen en deuren'!I108="neen",+Masterdata!B322))))</f>
        <v xml:space="preserve"> </v>
      </c>
      <c r="N168" s="84"/>
      <c r="O168" s="84"/>
      <c r="P168" s="84"/>
      <c r="Q168" s="84"/>
      <c r="R168" s="84"/>
      <c r="S168" s="84"/>
      <c r="T168" s="84"/>
      <c r="U168" s="84"/>
      <c r="V168" s="84"/>
      <c r="W168" s="84"/>
    </row>
    <row r="169" spans="1:23" hidden="1" x14ac:dyDescent="0.35">
      <c r="N169" s="84"/>
      <c r="O169" s="84"/>
      <c r="P169" s="84"/>
      <c r="Q169" s="84"/>
      <c r="R169" s="84"/>
      <c r="S169" s="84"/>
      <c r="T169" s="84"/>
      <c r="U169" s="84"/>
      <c r="V169" s="84"/>
      <c r="W169" s="84"/>
    </row>
    <row r="170" spans="1:23" ht="18.5" x14ac:dyDescent="0.45">
      <c r="A170" s="102" t="s">
        <v>492</v>
      </c>
    </row>
    <row r="171" spans="1:23" ht="18.5" x14ac:dyDescent="0.45">
      <c r="A171" s="97" t="s">
        <v>607</v>
      </c>
    </row>
    <row r="172" spans="1:23" x14ac:dyDescent="0.35">
      <c r="A172" s="2" t="str">
        <f>'1. Enkel ramen en deuren'!$I$111</f>
        <v>Neen</v>
      </c>
    </row>
    <row r="173" spans="1:23" ht="30" customHeight="1" x14ac:dyDescent="0.35">
      <c r="B173" s="374" t="str">
        <f>IF('1. Enkel ramen en deuren'!I111="ja"," ",IF('1. Enkel ramen en deuren'!I111=""," ",IF('1. Enkel ramen en deuren'!I111="Nvt"," ",IF('1. Enkel ramen en deuren'!I111="neen",+Masterdata!B330))))</f>
        <v>Voldoende ramen steeds laten  open staan. Maken van werkafspraken. Zorg er steeds voor dat er geen mogelijkheid bestaat op valgevaar.</v>
      </c>
      <c r="C173" s="374"/>
      <c r="D173" s="374"/>
      <c r="E173" s="374"/>
      <c r="F173" s="374"/>
      <c r="G173" s="374"/>
      <c r="H173" s="374"/>
      <c r="I173" s="374"/>
      <c r="J173" s="374"/>
      <c r="K173" s="374"/>
      <c r="L173" s="374"/>
    </row>
    <row r="175" spans="1:23" ht="18.5" x14ac:dyDescent="0.45">
      <c r="A175" s="83" t="s">
        <v>519</v>
      </c>
    </row>
    <row r="176" spans="1:23" x14ac:dyDescent="0.35">
      <c r="A176" s="105" t="str">
        <f>'1. Enkel ramen en deuren'!$I$114</f>
        <v>Ja</v>
      </c>
    </row>
    <row r="177" spans="1:9" ht="20.25" customHeight="1" x14ac:dyDescent="0.35">
      <c r="B177" t="str">
        <f>IF('1. Enkel ramen en deuren'!I114="neen"," ",IF('1. Enkel ramen en deuren'!I114=""," ",IF('1. Enkel ramen en deuren'!I114="Nvt"," ",IF('1. Enkel ramen en deuren'!I114="ja",+Masterdata!B337))))</f>
        <v>Aanpassen van veiligheidsmaatregelen.(Opnemen in het JAP of GPP)</v>
      </c>
    </row>
    <row r="179" spans="1:9" ht="18.5" x14ac:dyDescent="0.45">
      <c r="A179" s="97" t="s">
        <v>598</v>
      </c>
      <c r="B179" s="170"/>
      <c r="C179" s="170"/>
      <c r="D179" s="170"/>
      <c r="E179" s="170"/>
      <c r="F179" s="170"/>
      <c r="G179" s="170"/>
    </row>
    <row r="180" spans="1:9" x14ac:dyDescent="0.35">
      <c r="A180" s="2" t="str">
        <f>'1. Enkel ramen en deuren'!$I$117</f>
        <v>Neen</v>
      </c>
    </row>
    <row r="181" spans="1:9" ht="19.5" customHeight="1" x14ac:dyDescent="0.35">
      <c r="B181" t="str">
        <f>IF('1. Enkel ramen en deuren'!I117="ja"," ",IF('1. Enkel ramen en deuren'!I117=""," ",IF('1. Enkel ramen en deuren'!I117="Nvt"," ",IF('1. Enkel ramen en deuren'!I117="neen",+Masterdata!B344))))</f>
        <v xml:space="preserve">Indien mogelijk extra ventillatie of afspraken omtrent openzetten ramen en binnen deuren. </v>
      </c>
    </row>
    <row r="182" spans="1:9" x14ac:dyDescent="0.35">
      <c r="B182" s="264"/>
      <c r="C182" s="264"/>
      <c r="D182" s="264"/>
      <c r="E182" s="264"/>
      <c r="F182" s="201"/>
      <c r="G182" s="154"/>
      <c r="H182" s="84"/>
      <c r="I182" s="84"/>
    </row>
    <row r="183" spans="1:9" hidden="1" x14ac:dyDescent="0.35">
      <c r="F183" s="84"/>
      <c r="G183" s="84"/>
      <c r="H183" s="84"/>
      <c r="I183" s="84"/>
    </row>
    <row r="184" spans="1:9" hidden="1" x14ac:dyDescent="0.35">
      <c r="A184" s="109" t="s">
        <v>467</v>
      </c>
    </row>
    <row r="185" spans="1:9" ht="18.5" hidden="1" x14ac:dyDescent="0.45">
      <c r="A185" s="97" t="s">
        <v>539</v>
      </c>
    </row>
    <row r="186" spans="1:9" ht="18.5" hidden="1" x14ac:dyDescent="0.45">
      <c r="A186" s="83" t="s">
        <v>552</v>
      </c>
    </row>
    <row r="187" spans="1:9" hidden="1" x14ac:dyDescent="0.35">
      <c r="A187" s="2" t="str">
        <f>'1. Enkel ramen en deuren'!$I$138</f>
        <v>Nvt</v>
      </c>
    </row>
    <row r="188" spans="1:9" hidden="1" x14ac:dyDescent="0.35"/>
    <row r="189" spans="1:9" ht="18.5" hidden="1" x14ac:dyDescent="0.45">
      <c r="A189" s="97" t="s">
        <v>553</v>
      </c>
    </row>
    <row r="190" spans="1:9" hidden="1" x14ac:dyDescent="0.35">
      <c r="A190" s="2" t="str">
        <f>'1. Enkel ramen en deuren'!$I$139</f>
        <v>Nvt</v>
      </c>
    </row>
    <row r="191" spans="1:9" hidden="1" x14ac:dyDescent="0.35">
      <c r="B191" t="str">
        <f>IF('1. Enkel ramen en deuren'!I138="ja"," ",IF('1. Enkel ramen en deuren'!I138=""," ",IF('1. Enkel ramen en deuren'!I138="Nvt"," ",IF('1. Enkel ramen en deuren'!I138="neen",+Masterdata!B360))))</f>
        <v xml:space="preserve"> </v>
      </c>
    </row>
    <row r="192" spans="1:9" hidden="1" x14ac:dyDescent="0.35"/>
    <row r="193" spans="1:12" ht="18.5" hidden="1" x14ac:dyDescent="0.45">
      <c r="A193" s="97" t="s">
        <v>551</v>
      </c>
    </row>
    <row r="194" spans="1:12" hidden="1" x14ac:dyDescent="0.35">
      <c r="A194" s="2" t="str">
        <f>'1. Enkel ramen en deuren'!$I$140</f>
        <v>Nvt</v>
      </c>
    </row>
    <row r="195" spans="1:12" hidden="1" x14ac:dyDescent="0.35">
      <c r="B195" t="str">
        <f>IF('1. Enkel ramen en deuren'!I139="ja"," ",IF('1. Enkel ramen en deuren'!I139=""," ",IF('1. Enkel ramen en deuren'!I139="Nvt"," ",IF('1. Enkel ramen en deuren'!I139="neen",+Masterdata!B367))))</f>
        <v xml:space="preserve"> </v>
      </c>
    </row>
    <row r="196" spans="1:12" hidden="1" x14ac:dyDescent="0.35"/>
    <row r="197" spans="1:12" x14ac:dyDescent="0.35">
      <c r="B197" s="2"/>
      <c r="L197" s="2"/>
    </row>
    <row r="198" spans="1:12" x14ac:dyDescent="0.35">
      <c r="B198" s="2"/>
      <c r="G198" s="267"/>
      <c r="L198" s="2"/>
    </row>
  </sheetData>
  <mergeCells count="48">
    <mergeCell ref="E35:L35"/>
    <mergeCell ref="B8:L8"/>
    <mergeCell ref="B12:L12"/>
    <mergeCell ref="B16:L16"/>
    <mergeCell ref="B21:L21"/>
    <mergeCell ref="B25:L25"/>
    <mergeCell ref="E29:L29"/>
    <mergeCell ref="E30:L30"/>
    <mergeCell ref="E31:L31"/>
    <mergeCell ref="E32:L32"/>
    <mergeCell ref="E33:L33"/>
    <mergeCell ref="E34:L34"/>
    <mergeCell ref="B100:L100"/>
    <mergeCell ref="E36:L36"/>
    <mergeCell ref="B41:L41"/>
    <mergeCell ref="B45:L45"/>
    <mergeCell ref="B49:L49"/>
    <mergeCell ref="B53:L53"/>
    <mergeCell ref="B65:L65"/>
    <mergeCell ref="B71:L71"/>
    <mergeCell ref="E73:G73"/>
    <mergeCell ref="B76:H76"/>
    <mergeCell ref="B85:L85"/>
    <mergeCell ref="B89:L89"/>
    <mergeCell ref="B150:C150"/>
    <mergeCell ref="A102:L102"/>
    <mergeCell ref="B104:L104"/>
    <mergeCell ref="B108:L108"/>
    <mergeCell ref="B112:L112"/>
    <mergeCell ref="A114:L114"/>
    <mergeCell ref="B125:L125"/>
    <mergeCell ref="B129:L129"/>
    <mergeCell ref="H145:I145"/>
    <mergeCell ref="B147:C147"/>
    <mergeCell ref="B148:C148"/>
    <mergeCell ref="B149:C149"/>
    <mergeCell ref="B173:L173"/>
    <mergeCell ref="B151:C151"/>
    <mergeCell ref="B152:C152"/>
    <mergeCell ref="B153:C153"/>
    <mergeCell ref="B154:C154"/>
    <mergeCell ref="B155:C155"/>
    <mergeCell ref="B156:C156"/>
    <mergeCell ref="B157:C157"/>
    <mergeCell ref="A159:D159"/>
    <mergeCell ref="A160:D160"/>
    <mergeCell ref="B162:G162"/>
    <mergeCell ref="B163:L163"/>
  </mergeCells>
  <conditionalFormatting sqref="A7">
    <cfRule type="containsText" dxfId="1035" priority="123" operator="containsText" text="Neen">
      <formula>NOT(ISERROR(SEARCH("Neen",A7)))</formula>
    </cfRule>
    <cfRule type="containsText" dxfId="1034" priority="124" operator="containsText" text="Ja">
      <formula>NOT(ISERROR(SEARCH("Ja",A7)))</formula>
    </cfRule>
    <cfRule type="colorScale" priority="125">
      <colorScale>
        <cfvo type="min"/>
        <cfvo type="max"/>
        <color rgb="FF92D050"/>
        <color rgb="FFFFEF9C"/>
      </colorScale>
    </cfRule>
  </conditionalFormatting>
  <conditionalFormatting sqref="A15">
    <cfRule type="containsText" dxfId="1033" priority="41" operator="containsText" text="Nvt">
      <formula>NOT(ISERROR(SEARCH("Nvt",A15)))</formula>
    </cfRule>
    <cfRule type="containsText" dxfId="1032" priority="120" operator="containsText" text="Neen">
      <formula>NOT(ISERROR(SEARCH("Neen",A15)))</formula>
    </cfRule>
    <cfRule type="containsText" dxfId="1031" priority="121" operator="containsText" text="Ja">
      <formula>NOT(ISERROR(SEARCH("Ja",A15)))</formula>
    </cfRule>
    <cfRule type="colorScale" priority="122">
      <colorScale>
        <cfvo type="min"/>
        <cfvo type="max"/>
        <color rgb="FF92D050"/>
        <color rgb="FFFFEF9C"/>
      </colorScale>
    </cfRule>
  </conditionalFormatting>
  <conditionalFormatting sqref="A20">
    <cfRule type="cellIs" dxfId="1030" priority="117" operator="equal">
      <formula>"Nvt"</formula>
    </cfRule>
    <cfRule type="cellIs" dxfId="1029" priority="118" operator="equal">
      <formula>"neen"</formula>
    </cfRule>
    <cfRule type="cellIs" dxfId="1028" priority="119" operator="equal">
      <formula>"ja"</formula>
    </cfRule>
  </conditionalFormatting>
  <conditionalFormatting sqref="A40">
    <cfRule type="cellIs" dxfId="1027" priority="111" operator="equal">
      <formula>"Nvt"</formula>
    </cfRule>
    <cfRule type="cellIs" dxfId="1026" priority="112" operator="equal">
      <formula>"Neen"</formula>
    </cfRule>
    <cfRule type="cellIs" dxfId="1025" priority="113" operator="equal">
      <formula>"ja"</formula>
    </cfRule>
  </conditionalFormatting>
  <conditionalFormatting sqref="A28">
    <cfRule type="cellIs" dxfId="1024" priority="114" operator="equal">
      <formula>"Nvt"</formula>
    </cfRule>
    <cfRule type="cellIs" dxfId="1023" priority="115" operator="equal">
      <formula>"Neen"</formula>
    </cfRule>
    <cfRule type="cellIs" dxfId="1022" priority="116" operator="equal">
      <formula>"ja"</formula>
    </cfRule>
  </conditionalFormatting>
  <conditionalFormatting sqref="A44">
    <cfRule type="cellIs" dxfId="1021" priority="108" operator="equal">
      <formula>"Nvt"</formula>
    </cfRule>
    <cfRule type="cellIs" dxfId="1020" priority="109" operator="equal">
      <formula>"Neen"</formula>
    </cfRule>
    <cfRule type="cellIs" dxfId="1019" priority="110" operator="equal">
      <formula>"ja"</formula>
    </cfRule>
  </conditionalFormatting>
  <conditionalFormatting sqref="A48">
    <cfRule type="cellIs" dxfId="1018" priority="105" operator="equal">
      <formula>"Nvt"</formula>
    </cfRule>
    <cfRule type="cellIs" dxfId="1017" priority="106" operator="equal">
      <formula>"Neen"</formula>
    </cfRule>
    <cfRule type="cellIs" dxfId="1016" priority="107" operator="equal">
      <formula>"ja"</formula>
    </cfRule>
  </conditionalFormatting>
  <conditionalFormatting sqref="A128">
    <cfRule type="cellIs" dxfId="1015" priority="63" operator="equal">
      <formula>"Nvt"</formula>
    </cfRule>
    <cfRule type="cellIs" dxfId="1014" priority="64" operator="equal">
      <formula>"Neen"</formula>
    </cfRule>
    <cfRule type="cellIs" dxfId="1013" priority="65" operator="equal">
      <formula>"ja"</formula>
    </cfRule>
  </conditionalFormatting>
  <conditionalFormatting sqref="A56">
    <cfRule type="containsText" dxfId="1012" priority="102" operator="containsText" text="NOK">
      <formula>NOT(ISERROR(SEARCH("NOK",A56)))</formula>
    </cfRule>
    <cfRule type="containsText" dxfId="1011" priority="103" operator="containsText" text="OK">
      <formula>NOT(ISERROR(SEARCH("OK",A56)))</formula>
    </cfRule>
    <cfRule type="containsText" dxfId="1010" priority="104" operator="containsText" text="Nvt">
      <formula>NOT(ISERROR(SEARCH("Nvt",A56)))</formula>
    </cfRule>
  </conditionalFormatting>
  <conditionalFormatting sqref="A92">
    <cfRule type="containsText" dxfId="1009" priority="78" operator="containsText" text="Ja">
      <formula>NOT(ISERROR(SEARCH("Ja",A92)))</formula>
    </cfRule>
    <cfRule type="containsText" dxfId="1008" priority="79" operator="containsText" text="Neen">
      <formula>NOT(ISERROR(SEARCH("Neen",A92)))</formula>
    </cfRule>
    <cfRule type="containsText" dxfId="1007" priority="80" operator="containsText" text="Nvt">
      <formula>NOT(ISERROR(SEARCH("Nvt",A92)))</formula>
    </cfRule>
    <cfRule type="containsText" dxfId="1006" priority="81" operator="containsText" text="Nvt">
      <formula>NOT(ISERROR(SEARCH("Nvt",A92)))</formula>
    </cfRule>
    <cfRule type="containsText" dxfId="1005" priority="82" operator="containsText" text="Neen">
      <formula>NOT(ISERROR(SEARCH("Neen",A92)))</formula>
    </cfRule>
  </conditionalFormatting>
  <conditionalFormatting sqref="A60">
    <cfRule type="containsText" dxfId="1004" priority="97" operator="containsText" text="Ja">
      <formula>NOT(ISERROR(SEARCH("Ja",A60)))</formula>
    </cfRule>
    <cfRule type="containsText" dxfId="1003" priority="98" operator="containsText" text="Neen">
      <formula>NOT(ISERROR(SEARCH("Neen",A60)))</formula>
    </cfRule>
    <cfRule type="containsText" dxfId="1002" priority="99" operator="containsText" text="Nvt">
      <formula>NOT(ISERROR(SEARCH("Nvt",A60)))</formula>
    </cfRule>
    <cfRule type="containsText" dxfId="1001" priority="100" operator="containsText" text="Nvt">
      <formula>NOT(ISERROR(SEARCH("Nvt",A60)))</formula>
    </cfRule>
    <cfRule type="containsText" dxfId="1000" priority="101" operator="containsText" text="Neen">
      <formula>NOT(ISERROR(SEARCH("Neen",A60)))</formula>
    </cfRule>
  </conditionalFormatting>
  <conditionalFormatting sqref="A64">
    <cfRule type="containsText" dxfId="999" priority="92" operator="containsText" text="Ja">
      <formula>NOT(ISERROR(SEARCH("Ja",A64)))</formula>
    </cfRule>
    <cfRule type="containsText" dxfId="998" priority="93" operator="containsText" text="Neen">
      <formula>NOT(ISERROR(SEARCH("Neen",A64)))</formula>
    </cfRule>
    <cfRule type="containsText" dxfId="997" priority="94" operator="containsText" text="Nvt">
      <formula>NOT(ISERROR(SEARCH("Nvt",A64)))</formula>
    </cfRule>
    <cfRule type="containsText" dxfId="996" priority="95" operator="containsText" text="Nvt">
      <formula>NOT(ISERROR(SEARCH("Nvt",A64)))</formula>
    </cfRule>
    <cfRule type="containsText" dxfId="995" priority="96" operator="containsText" text="Neen">
      <formula>NOT(ISERROR(SEARCH("Neen",A64)))</formula>
    </cfRule>
  </conditionalFormatting>
  <conditionalFormatting sqref="A70">
    <cfRule type="cellIs" dxfId="994" priority="89" operator="equal">
      <formula>"Nvt"</formula>
    </cfRule>
    <cfRule type="cellIs" dxfId="993" priority="90" operator="equal">
      <formula>"Neen"</formula>
    </cfRule>
    <cfRule type="cellIs" dxfId="992" priority="91" operator="equal">
      <formula>"ja"</formula>
    </cfRule>
  </conditionalFormatting>
  <conditionalFormatting sqref="A84">
    <cfRule type="cellIs" dxfId="991" priority="86" operator="equal">
      <formula>"Nvt"</formula>
    </cfRule>
    <cfRule type="cellIs" dxfId="990" priority="87" operator="equal">
      <formula>"Neen"</formula>
    </cfRule>
    <cfRule type="cellIs" dxfId="989" priority="88" operator="equal">
      <formula>"ja"</formula>
    </cfRule>
  </conditionalFormatting>
  <conditionalFormatting sqref="A88">
    <cfRule type="cellIs" dxfId="988" priority="83" operator="equal">
      <formula>"Nvt"</formula>
    </cfRule>
    <cfRule type="cellIs" dxfId="987" priority="84" operator="equal">
      <formula>"Neen"</formula>
    </cfRule>
    <cfRule type="cellIs" dxfId="986" priority="85" operator="equal">
      <formula>"ja"</formula>
    </cfRule>
  </conditionalFormatting>
  <conditionalFormatting sqref="A99">
    <cfRule type="cellIs" dxfId="985" priority="75" operator="equal">
      <formula>"Nvt"</formula>
    </cfRule>
    <cfRule type="cellIs" dxfId="984" priority="76" operator="equal">
      <formula>"Neen"</formula>
    </cfRule>
    <cfRule type="cellIs" dxfId="983" priority="77" operator="equal">
      <formula>"ja"</formula>
    </cfRule>
  </conditionalFormatting>
  <conditionalFormatting sqref="A107">
    <cfRule type="cellIs" dxfId="982" priority="72" operator="equal">
      <formula>"Nvt"</formula>
    </cfRule>
    <cfRule type="cellIs" dxfId="981" priority="73" operator="equal">
      <formula>"Neen"</formula>
    </cfRule>
    <cfRule type="cellIs" dxfId="980" priority="74" operator="equal">
      <formula>"ja"</formula>
    </cfRule>
  </conditionalFormatting>
  <conditionalFormatting sqref="A111">
    <cfRule type="cellIs" dxfId="979" priority="69" operator="equal">
      <formula>"Nvt"</formula>
    </cfRule>
    <cfRule type="cellIs" dxfId="978" priority="70" operator="equal">
      <formula>"Neen"</formula>
    </cfRule>
    <cfRule type="cellIs" dxfId="977" priority="71" operator="equal">
      <formula>"ja"</formula>
    </cfRule>
  </conditionalFormatting>
  <conditionalFormatting sqref="A124">
    <cfRule type="cellIs" dxfId="976" priority="66" operator="equal">
      <formula>"Nvt"</formula>
    </cfRule>
    <cfRule type="cellIs" dxfId="975" priority="67" operator="equal">
      <formula>"Neen"</formula>
    </cfRule>
    <cfRule type="cellIs" dxfId="974" priority="68" operator="equal">
      <formula>"ja"</formula>
    </cfRule>
  </conditionalFormatting>
  <conditionalFormatting sqref="A134">
    <cfRule type="cellIs" dxfId="973" priority="60" operator="equal">
      <formula>"Nvt"</formula>
    </cfRule>
    <cfRule type="cellIs" dxfId="972" priority="61" operator="equal">
      <formula>"Neen"</formula>
    </cfRule>
    <cfRule type="cellIs" dxfId="971" priority="62" operator="equal">
      <formula>"ja"</formula>
    </cfRule>
  </conditionalFormatting>
  <conditionalFormatting sqref="A138">
    <cfRule type="cellIs" dxfId="970" priority="57" operator="equal">
      <formula>"Nvt"</formula>
    </cfRule>
    <cfRule type="cellIs" dxfId="969" priority="58" operator="equal">
      <formula>"Neen"</formula>
    </cfRule>
    <cfRule type="cellIs" dxfId="968" priority="59" operator="equal">
      <formula>"ja"</formula>
    </cfRule>
  </conditionalFormatting>
  <conditionalFormatting sqref="A167">
    <cfRule type="cellIs" dxfId="967" priority="54" operator="equal">
      <formula>"Nvt"</formula>
    </cfRule>
    <cfRule type="cellIs" dxfId="966" priority="55" operator="equal">
      <formula>"Neen"</formula>
    </cfRule>
    <cfRule type="cellIs" dxfId="965" priority="56" operator="equal">
      <formula>"ja"</formula>
    </cfRule>
  </conditionalFormatting>
  <conditionalFormatting sqref="A194">
    <cfRule type="cellIs" dxfId="964" priority="42" operator="equal">
      <formula>"Nvt"</formula>
    </cfRule>
    <cfRule type="cellIs" dxfId="963" priority="43" operator="equal">
      <formula>"Neen"</formula>
    </cfRule>
    <cfRule type="cellIs" dxfId="962" priority="44" operator="equal">
      <formula>"ja"</formula>
    </cfRule>
  </conditionalFormatting>
  <conditionalFormatting sqref="A172">
    <cfRule type="cellIs" dxfId="961" priority="51" operator="equal">
      <formula>"Nvt"</formula>
    </cfRule>
    <cfRule type="cellIs" dxfId="960" priority="52" operator="equal">
      <formula>"Neen"</formula>
    </cfRule>
    <cfRule type="cellIs" dxfId="959" priority="53" operator="equal">
      <formula>"ja"</formula>
    </cfRule>
  </conditionalFormatting>
  <conditionalFormatting sqref="A187">
    <cfRule type="cellIs" dxfId="958" priority="48" operator="equal">
      <formula>"Nvt"</formula>
    </cfRule>
    <cfRule type="cellIs" dxfId="957" priority="49" operator="equal">
      <formula>"Neen"</formula>
    </cfRule>
    <cfRule type="cellIs" dxfId="956" priority="50" operator="equal">
      <formula>"ja"</formula>
    </cfRule>
  </conditionalFormatting>
  <conditionalFormatting sqref="A190">
    <cfRule type="cellIs" dxfId="955" priority="45" operator="equal">
      <formula>"Nvt"</formula>
    </cfRule>
    <cfRule type="cellIs" dxfId="954" priority="46" operator="equal">
      <formula>"Neen"</formula>
    </cfRule>
    <cfRule type="cellIs" dxfId="953" priority="47" operator="equal">
      <formula>"ja"</formula>
    </cfRule>
  </conditionalFormatting>
  <conditionalFormatting sqref="A119">
    <cfRule type="containsText" dxfId="952" priority="37" operator="containsText" text="Nvt">
      <formula>NOT(ISERROR(SEARCH("Nvt",A119)))</formula>
    </cfRule>
    <cfRule type="containsText" dxfId="951" priority="38" operator="containsText" text="Vuil">
      <formula>NOT(ISERROR(SEARCH("Vuil",A119)))</formula>
    </cfRule>
    <cfRule type="containsText" dxfId="950" priority="39" operator="containsText" text="Matig schoon">
      <formula>NOT(ISERROR(SEARCH("Matig schoon",A119)))</formula>
    </cfRule>
    <cfRule type="containsText" dxfId="949" priority="40" operator="containsText" text="Schoon">
      <formula>NOT(ISERROR(SEARCH("Schoon",A119)))</formula>
    </cfRule>
  </conditionalFormatting>
  <conditionalFormatting sqref="A180">
    <cfRule type="cellIs" dxfId="948" priority="34" operator="equal">
      <formula>"Nvt"</formula>
    </cfRule>
    <cfRule type="cellIs" dxfId="947" priority="35" operator="equal">
      <formula>"Neen"</formula>
    </cfRule>
    <cfRule type="cellIs" dxfId="946" priority="36" operator="equal">
      <formula>"ja"</formula>
    </cfRule>
  </conditionalFormatting>
  <conditionalFormatting sqref="A52">
    <cfRule type="cellIs" dxfId="945" priority="31" operator="equal">
      <formula>"Nvt"</formula>
    </cfRule>
    <cfRule type="cellIs" dxfId="944" priority="32" operator="equal">
      <formula>"Neen"</formula>
    </cfRule>
    <cfRule type="cellIs" dxfId="943" priority="33" operator="equal">
      <formula>"ja"</formula>
    </cfRule>
  </conditionalFormatting>
  <conditionalFormatting sqref="E73:E74 E78 E80:E81">
    <cfRule type="containsText" dxfId="942" priority="26" operator="containsText" text="II. 400 - 600: Matig">
      <formula>NOT(ISERROR(SEARCH("II. 400 - 600: Matig",E73)))</formula>
    </cfRule>
    <cfRule type="containsText" dxfId="941" priority="27" operator="containsText" text="IV. &gt; 1000: Slecht">
      <formula>NOT(ISERROR(SEARCH("IV. &gt; 1000: Slecht",E73)))</formula>
    </cfRule>
    <cfRule type="containsText" dxfId="940" priority="28" operator="containsText" text="III. 600 - 1000: Onvoldoende">
      <formula>NOT(ISERROR(SEARCH("III. 600 - 1000: Onvoldoende",E73)))</formula>
    </cfRule>
    <cfRule type="containsText" dxfId="939" priority="29" operator="containsText" text="I. 250 - 400: Goed">
      <formula>NOT(ISERROR(SEARCH("I. 250 - 400: Goed",E73)))</formula>
    </cfRule>
    <cfRule type="containsText" dxfId="938" priority="30" operator="containsText" text="O. &lt; 250: Zeer goed">
      <formula>NOT(ISERROR(SEARCH("O. &lt; 250: Zeer goed",E73)))</formula>
    </cfRule>
  </conditionalFormatting>
  <conditionalFormatting sqref="A24">
    <cfRule type="cellIs" dxfId="937" priority="23" operator="equal">
      <formula>"Nvt"</formula>
    </cfRule>
    <cfRule type="cellIs" dxfId="936" priority="24" operator="equal">
      <formula>"Neen"</formula>
    </cfRule>
    <cfRule type="cellIs" dxfId="935" priority="25" operator="equal">
      <formula>"ja"</formula>
    </cfRule>
  </conditionalFormatting>
  <conditionalFormatting sqref="N163:V163">
    <cfRule type="dataBar" priority="22">
      <dataBar>
        <cfvo type="num" val="-100"/>
        <cfvo type="num" val="0"/>
        <color rgb="FFFF0000"/>
      </dataBar>
      <extLst>
        <ext xmlns:x14="http://schemas.microsoft.com/office/spreadsheetml/2009/9/main" uri="{B025F937-C7B1-47D3-B67F-A62EFF666E3E}">
          <x14:id>{089263F9-EAC7-4E01-AC84-5FF83AE1EA34}</x14:id>
        </ext>
      </extLst>
    </cfRule>
  </conditionalFormatting>
  <conditionalFormatting sqref="H162">
    <cfRule type="cellIs" dxfId="934" priority="20" operator="greaterThan">
      <formula>0</formula>
    </cfRule>
    <cfRule type="cellIs" dxfId="933" priority="21" operator="lessThanOrEqual">
      <formula>0</formula>
    </cfRule>
  </conditionalFormatting>
  <conditionalFormatting sqref="A103">
    <cfRule type="cellIs" dxfId="932" priority="17" operator="equal">
      <formula>"Nvt"</formula>
    </cfRule>
    <cfRule type="cellIs" dxfId="931" priority="18" operator="equal">
      <formula>"Neen"</formula>
    </cfRule>
    <cfRule type="cellIs" dxfId="930" priority="19" operator="equal">
      <formula>"ja"</formula>
    </cfRule>
  </conditionalFormatting>
  <conditionalFormatting sqref="A115">
    <cfRule type="cellIs" dxfId="929" priority="14" operator="equal">
      <formula>"Nvt"</formula>
    </cfRule>
    <cfRule type="cellIs" dxfId="928" priority="15" operator="equal">
      <formula>"Neen"</formula>
    </cfRule>
    <cfRule type="cellIs" dxfId="927" priority="16" operator="equal">
      <formula>"ja"</formula>
    </cfRule>
  </conditionalFormatting>
  <conditionalFormatting sqref="A176">
    <cfRule type="cellIs" dxfId="926" priority="11" operator="equal">
      <formula>"Nvt"</formula>
    </cfRule>
    <cfRule type="cellIs" dxfId="925" priority="12" operator="equal">
      <formula>"Neen"</formula>
    </cfRule>
    <cfRule type="cellIs" dxfId="924" priority="13" operator="equal">
      <formula>"ja"</formula>
    </cfRule>
  </conditionalFormatting>
  <conditionalFormatting sqref="A76:A77">
    <cfRule type="cellIs" dxfId="923" priority="8" operator="equal">
      <formula>"Nvt"</formula>
    </cfRule>
    <cfRule type="cellIs" dxfId="922" priority="9" operator="equal">
      <formula>"Neen"</formula>
    </cfRule>
    <cfRule type="cellIs" dxfId="921" priority="10" operator="equal">
      <formula>"ja"</formula>
    </cfRule>
  </conditionalFormatting>
  <conditionalFormatting sqref="A80:A81">
    <cfRule type="cellIs" dxfId="920" priority="5" operator="equal">
      <formula>"Nvt"</formula>
    </cfRule>
    <cfRule type="cellIs" dxfId="919" priority="6" operator="equal">
      <formula>"Neen"</formula>
    </cfRule>
    <cfRule type="cellIs" dxfId="918" priority="7" operator="equal">
      <formula>"ja"</formula>
    </cfRule>
  </conditionalFormatting>
  <conditionalFormatting sqref="A11">
    <cfRule type="containsText" dxfId="917" priority="1" operator="containsText" text="Nvt">
      <formula>NOT(ISERROR(SEARCH("Nvt",A11)))</formula>
    </cfRule>
    <cfRule type="containsText" dxfId="916" priority="2" operator="containsText" text="Neen">
      <formula>NOT(ISERROR(SEARCH("Neen",A11)))</formula>
    </cfRule>
    <cfRule type="containsText" dxfId="915" priority="3" operator="containsText" text="Ja">
      <formula>NOT(ISERROR(SEARCH("Ja",A11)))</formula>
    </cfRule>
    <cfRule type="colorScale" priority="4">
      <colorScale>
        <cfvo type="min"/>
        <cfvo type="max"/>
        <color rgb="FF92D050"/>
        <color rgb="FFFFEF9C"/>
      </colorScale>
    </cfRule>
  </conditionalFormatting>
  <pageMargins left="0.70866141732283472" right="0.70866141732283472" top="0.74803149606299213" bottom="0.74803149606299213" header="0.31496062992125984" footer="0.31496062992125984"/>
  <pageSetup paperSize="9" fitToHeight="0" orientation="portrait" horizontalDpi="1200" verticalDpi="1200" r:id="rId1"/>
  <rowBreaks count="2" manualBreakCount="2">
    <brk id="67" max="11" man="1"/>
    <brk id="131" max="11" man="1"/>
  </rowBreaks>
  <legacyDrawing r:id="rId2"/>
  <extLst>
    <ext xmlns:x14="http://schemas.microsoft.com/office/spreadsheetml/2009/9/main" uri="{78C0D931-6437-407d-A8EE-F0AAD7539E65}">
      <x14:conditionalFormattings>
        <x14:conditionalFormatting xmlns:xm="http://schemas.microsoft.com/office/excel/2006/main">
          <x14:cfRule type="dataBar" id="{089263F9-EAC7-4E01-AC84-5FF83AE1EA34}">
            <x14:dataBar minLength="0" maxLength="100" gradient="0">
              <x14:cfvo type="num">
                <xm:f>-100</xm:f>
              </x14:cfvo>
              <x14:cfvo type="num">
                <xm:f>0</xm:f>
              </x14:cfvo>
              <x14:negativeFillColor rgb="FFFF0000"/>
              <x14:axisColor rgb="FF000000"/>
            </x14:dataBar>
          </x14:cfRule>
          <xm:sqref>N163:V163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64"/>
  <sheetViews>
    <sheetView view="pageBreakPreview" zoomScale="87" zoomScaleNormal="100" zoomScaleSheetLayoutView="100" workbookViewId="0">
      <pane ySplit="8" topLeftCell="A42" activePane="bottomLeft" state="frozen"/>
      <selection pane="bottomLeft" activeCell="H52" sqref="H52"/>
    </sheetView>
  </sheetViews>
  <sheetFormatPr defaultRowHeight="14.5" x14ac:dyDescent="0.35"/>
  <cols>
    <col min="1" max="1" width="4.1796875" style="2" customWidth="1"/>
    <col min="2" max="2" width="6.1796875" customWidth="1"/>
    <col min="3" max="3" width="7.54296875" customWidth="1"/>
    <col min="4" max="4" width="12.453125" customWidth="1"/>
    <col min="5" max="5" width="11.7265625" customWidth="1"/>
    <col min="6" max="6" width="9.54296875" customWidth="1"/>
    <col min="7" max="7" width="9.7265625" customWidth="1"/>
    <col min="8" max="8" width="26.54296875" customWidth="1"/>
    <col min="9" max="9" width="14.54296875" style="2" customWidth="1"/>
    <col min="11" max="11" width="10" customWidth="1"/>
  </cols>
  <sheetData>
    <row r="1" spans="1:13" ht="15.5" x14ac:dyDescent="0.35">
      <c r="A1" s="275" t="str">
        <f>Inplantingsplan!A32&amp;" = gebouw "&amp;Inplantingsplan!B32&amp;"- "&amp;Inplantingsplan!C32</f>
        <v>Ramen met verluchtingsrooster(s)  = gebouw B- B001</v>
      </c>
      <c r="B1" s="124"/>
      <c r="C1" s="124"/>
      <c r="D1" s="124"/>
      <c r="E1" s="124"/>
      <c r="F1" s="124"/>
      <c r="G1" s="124"/>
      <c r="H1" s="123"/>
      <c r="I1" s="123"/>
    </row>
    <row r="2" spans="1:13" x14ac:dyDescent="0.35">
      <c r="A2"/>
      <c r="H2" s="2"/>
      <c r="I2"/>
    </row>
    <row r="3" spans="1:13" x14ac:dyDescent="0.35">
      <c r="A3" s="1" t="s">
        <v>406</v>
      </c>
      <c r="H3" s="2"/>
      <c r="I3"/>
    </row>
    <row r="4" spans="1:13" x14ac:dyDescent="0.35">
      <c r="B4" s="115">
        <f>D5*D6</f>
        <v>45.5</v>
      </c>
      <c r="C4" s="115" t="s">
        <v>405</v>
      </c>
      <c r="E4" s="115">
        <f>D5*D6*D7</f>
        <v>172.9</v>
      </c>
      <c r="F4" s="115" t="s">
        <v>399</v>
      </c>
      <c r="H4" s="2"/>
      <c r="I4"/>
    </row>
    <row r="5" spans="1:13" x14ac:dyDescent="0.35">
      <c r="B5" s="267" t="s">
        <v>257</v>
      </c>
      <c r="D5" s="108">
        <v>7</v>
      </c>
      <c r="E5" t="s">
        <v>402</v>
      </c>
      <c r="H5" s="2"/>
      <c r="I5"/>
    </row>
    <row r="6" spans="1:13" x14ac:dyDescent="0.35">
      <c r="B6" s="267" t="s">
        <v>258</v>
      </c>
      <c r="D6" s="108">
        <v>6.5</v>
      </c>
      <c r="E6" t="s">
        <v>402</v>
      </c>
      <c r="H6" s="2"/>
      <c r="I6"/>
    </row>
    <row r="7" spans="1:13" x14ac:dyDescent="0.35">
      <c r="B7" s="267" t="s">
        <v>401</v>
      </c>
      <c r="D7" s="108">
        <v>3.8</v>
      </c>
      <c r="E7" t="s">
        <v>402</v>
      </c>
      <c r="H7" s="2"/>
      <c r="I7"/>
    </row>
    <row r="8" spans="1:13" x14ac:dyDescent="0.35">
      <c r="A8" s="267"/>
      <c r="C8" s="84"/>
      <c r="H8" s="2"/>
      <c r="I8"/>
    </row>
    <row r="9" spans="1:13" ht="15.5" x14ac:dyDescent="0.35">
      <c r="A9" s="116" t="s">
        <v>225</v>
      </c>
      <c r="B9" s="118"/>
      <c r="C9" s="118"/>
      <c r="D9" s="118"/>
      <c r="E9" s="118"/>
      <c r="F9" s="118"/>
      <c r="G9" s="118"/>
      <c r="H9" s="118"/>
      <c r="I9" s="117"/>
      <c r="J9" s="84"/>
      <c r="L9" s="84"/>
      <c r="M9" s="84"/>
    </row>
    <row r="10" spans="1:13" x14ac:dyDescent="0.35">
      <c r="A10" s="2">
        <v>1</v>
      </c>
      <c r="B10" t="s">
        <v>416</v>
      </c>
      <c r="I10" s="121">
        <v>25</v>
      </c>
      <c r="L10" s="84"/>
      <c r="M10" s="84"/>
    </row>
    <row r="11" spans="1:13" ht="29.25" customHeight="1" x14ac:dyDescent="0.35">
      <c r="A11" s="2">
        <v>2</v>
      </c>
      <c r="B11" s="374" t="s">
        <v>641</v>
      </c>
      <c r="C11" s="374"/>
      <c r="D11" s="374"/>
      <c r="E11" s="374"/>
      <c r="F11" s="374"/>
      <c r="G11" s="374"/>
      <c r="H11" s="374"/>
      <c r="I11" s="2" t="s">
        <v>221</v>
      </c>
      <c r="L11" s="84"/>
      <c r="M11" s="84"/>
    </row>
    <row r="12" spans="1:13" ht="76.5" customHeight="1" x14ac:dyDescent="0.35">
      <c r="B12" s="385" t="str">
        <f>IF('2. Roosters'!I11="ja"," ",IF('2. Roosters'!I11=""," ",IF('2. Roosters'!I11="neen",+Masterdata!B83)))</f>
        <v>Leerlingen en leerkrachten in de klas (lokaal) verontreinigen de klas door hun activiteiten en het verspreiden van stofdeeltjes, haren, huidschilfers en kledingvezels.
Een paar tips om de vervuilende bronnen in de klas te beperken en de klasruimte proper en fris te houden. Op te nemen in de afsprakenlijst binnen de organisatie van de school: zie leeswijzer</v>
      </c>
      <c r="C12" s="385"/>
      <c r="D12" s="385"/>
      <c r="E12" s="385"/>
      <c r="F12" s="385"/>
      <c r="G12" s="385"/>
      <c r="H12" s="385"/>
      <c r="I12" s="180"/>
      <c r="L12" s="84"/>
      <c r="M12" s="84"/>
    </row>
    <row r="13" spans="1:13" x14ac:dyDescent="0.35">
      <c r="B13" s="189"/>
      <c r="C13" s="189"/>
      <c r="D13" s="189"/>
      <c r="E13" s="189"/>
      <c r="F13" s="189"/>
      <c r="G13" s="189"/>
      <c r="H13" s="189"/>
      <c r="I13" s="180"/>
      <c r="L13" s="84"/>
      <c r="M13" s="84"/>
    </row>
    <row r="14" spans="1:13" x14ac:dyDescent="0.35">
      <c r="A14" s="2">
        <v>3</v>
      </c>
      <c r="B14" s="161" t="s">
        <v>529</v>
      </c>
      <c r="I14" s="2" t="s">
        <v>221</v>
      </c>
      <c r="L14" s="84"/>
      <c r="M14" s="84"/>
    </row>
    <row r="15" spans="1:13" x14ac:dyDescent="0.35">
      <c r="B15" s="405" t="str">
        <f>IF('2. Roosters'!I14="ja"," ",IF('2. Roosters'!I14=""," ",IF('2. Roosters'!I14="neen",+Masterdata!B89)))</f>
        <v>Op te nemen in de afsprakenlijst binnen de organisatie van de school: zie leeswijzer</v>
      </c>
      <c r="C15" s="405"/>
      <c r="D15" s="405"/>
      <c r="E15" s="405"/>
      <c r="F15" s="405"/>
      <c r="G15" s="405"/>
      <c r="H15" s="405"/>
      <c r="L15" s="84"/>
      <c r="M15" s="84"/>
    </row>
    <row r="16" spans="1:13" x14ac:dyDescent="0.35">
      <c r="B16" s="161"/>
      <c r="L16" s="84"/>
      <c r="M16" s="84"/>
    </row>
    <row r="17" spans="1:13" x14ac:dyDescent="0.35">
      <c r="A17" s="92">
        <v>4</v>
      </c>
      <c r="B17" s="93" t="s">
        <v>530</v>
      </c>
      <c r="C17" s="93"/>
      <c r="D17" s="93"/>
      <c r="E17" s="81"/>
      <c r="F17" s="81"/>
      <c r="I17" s="2" t="s">
        <v>221</v>
      </c>
      <c r="L17" s="84"/>
      <c r="M17" s="84"/>
    </row>
    <row r="18" spans="1:13" ht="60" customHeight="1" x14ac:dyDescent="0.35">
      <c r="A18" s="92"/>
      <c r="B18" s="382" t="str">
        <f>IF('2. Roosters'!I17="ja"," ",IF('2. Roosters'!I17=""," ",IF('2. Roosters'!I17="Nvt"," ",IF('2. Roosters'!I17="neen",+Masterdata!B96))))</f>
        <v>De lucht in een klas met actieve kinderen raakt snel verontreinigd. In de klas zorgen stiften, lijm, verf, meubelen of computers en ook de ademhaling van de aanwezigen voor luchtvervuiling. Om de vervuiling  te verwijderen moet het klaslokaal geventileerd en verlucht worden.</v>
      </c>
      <c r="C18" s="382"/>
      <c r="D18" s="382"/>
      <c r="E18" s="382"/>
      <c r="F18" s="382"/>
      <c r="G18" s="382"/>
      <c r="H18" s="382"/>
      <c r="L18" s="84"/>
      <c r="M18" s="84"/>
    </row>
    <row r="19" spans="1:13" x14ac:dyDescent="0.35">
      <c r="A19" s="92"/>
      <c r="B19" s="93"/>
      <c r="C19" s="93"/>
      <c r="D19" s="93"/>
      <c r="E19" s="81"/>
      <c r="F19" s="81"/>
      <c r="L19" s="84"/>
      <c r="M19" s="84"/>
    </row>
    <row r="20" spans="1:13" x14ac:dyDescent="0.35">
      <c r="A20" s="150">
        <v>5</v>
      </c>
      <c r="B20" s="201" t="s">
        <v>437</v>
      </c>
      <c r="C20" s="106"/>
      <c r="D20" s="106"/>
      <c r="E20" s="106"/>
      <c r="F20" s="106"/>
      <c r="G20" s="106"/>
      <c r="H20" s="106"/>
      <c r="I20" s="150"/>
      <c r="L20" s="84"/>
      <c r="M20" s="84"/>
    </row>
    <row r="21" spans="1:13" x14ac:dyDescent="0.35">
      <c r="A21" s="90"/>
      <c r="B21" s="92" t="s">
        <v>233</v>
      </c>
      <c r="C21" s="93" t="s">
        <v>357</v>
      </c>
      <c r="D21" s="93"/>
      <c r="E21" s="81"/>
      <c r="F21" s="81"/>
      <c r="I21" s="2" t="s">
        <v>221</v>
      </c>
      <c r="L21" s="84"/>
      <c r="M21" s="84"/>
    </row>
    <row r="22" spans="1:13" ht="120.75" customHeight="1" x14ac:dyDescent="0.35">
      <c r="A22" s="90"/>
      <c r="B22" s="92"/>
      <c r="C22" s="382" t="str">
        <f>IF('2. Roosters'!I21="ja"," ",IF('2. Roosters'!I21=""," ",IF('2. Roosters'!I21="Nvt"," ",IF('2. Roosters'!I21="neen",+Masterdata!B104))))</f>
        <v>Spuivoorzieningen zullen in elk klaslokaal voldoende aanwezig moeten zijn om in korte tijd (bv speeltijd) veel warme of verontreinigde lucht af te voeren.
• Alle verblijfsruimten bezitten voorzieningen om te spuien. Denk hier aan kipramen voor  dwarsventilatie.
• Bij één buitengevel: ten minste 6,0 m2  te openen ramen of deuren
• Bij twee tegenover elkaar liggende buitengevels, of twee buitengevels die onder een hoek van 90º  ten opzicht van elkaar zijn gesitueerd: ten minste 1,5 m2  te openen ramen of deuren per gevel. ( = dwarsventilatie)</v>
      </c>
      <c r="D22" s="382"/>
      <c r="E22" s="382"/>
      <c r="F22" s="382"/>
      <c r="G22" s="382"/>
      <c r="H22" s="382"/>
      <c r="L22" s="84"/>
      <c r="M22" s="84"/>
    </row>
    <row r="23" spans="1:13" x14ac:dyDescent="0.35">
      <c r="A23" s="90"/>
      <c r="B23" s="92"/>
      <c r="C23" s="93"/>
      <c r="D23" s="93"/>
      <c r="E23" s="81"/>
      <c r="F23" s="81"/>
      <c r="L23" s="84"/>
      <c r="M23" s="84"/>
    </row>
    <row r="24" spans="1:13" x14ac:dyDescent="0.35">
      <c r="A24" s="90"/>
      <c r="B24" s="92" t="s">
        <v>234</v>
      </c>
      <c r="C24" s="283" t="s">
        <v>556</v>
      </c>
      <c r="D24" s="283"/>
      <c r="E24" s="283"/>
      <c r="F24" s="283"/>
      <c r="G24" s="283"/>
      <c r="H24" s="283"/>
      <c r="I24" s="2" t="s">
        <v>221</v>
      </c>
      <c r="L24" s="84"/>
      <c r="M24" s="84"/>
    </row>
    <row r="25" spans="1:13" ht="53.25" customHeight="1" x14ac:dyDescent="0.35">
      <c r="A25" s="90"/>
      <c r="B25" s="92"/>
      <c r="C25" s="406" t="str">
        <f>IF('2. Roosters'!I24="ja"," ",IF('2. Roosters'!I24=""," ",IF('2. Roosters'!I24="Nvt"," ",IF('2. Roosters'!I24="neen",+Masterdata!B111))))</f>
        <v>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v>
      </c>
      <c r="D25" s="406"/>
      <c r="E25" s="406"/>
      <c r="F25" s="406"/>
      <c r="G25" s="406"/>
      <c r="H25" s="406"/>
      <c r="L25" s="84"/>
      <c r="M25" s="84"/>
    </row>
    <row r="26" spans="1:13" x14ac:dyDescent="0.35">
      <c r="A26" s="90"/>
      <c r="B26" s="92"/>
      <c r="C26" s="283"/>
      <c r="D26" s="283"/>
      <c r="E26" s="283"/>
      <c r="F26" s="283"/>
      <c r="G26" s="283"/>
      <c r="H26" s="283"/>
      <c r="L26" s="84"/>
      <c r="M26" s="84"/>
    </row>
    <row r="27" spans="1:13" ht="15" hidden="1" customHeight="1" x14ac:dyDescent="0.35">
      <c r="A27" s="90"/>
      <c r="B27" s="92" t="s">
        <v>235</v>
      </c>
      <c r="C27" s="96" t="s">
        <v>483</v>
      </c>
      <c r="D27" s="93"/>
      <c r="E27" s="93"/>
      <c r="F27" s="93"/>
      <c r="I27" s="2" t="s">
        <v>358</v>
      </c>
      <c r="L27" s="84"/>
      <c r="M27" s="84"/>
    </row>
    <row r="28" spans="1:13" ht="15" hidden="1" customHeight="1" x14ac:dyDescent="0.35">
      <c r="A28" s="90"/>
      <c r="B28" s="92"/>
      <c r="C28" s="93" t="s">
        <v>359</v>
      </c>
      <c r="D28" s="96" t="s">
        <v>226</v>
      </c>
      <c r="E28" s="93"/>
      <c r="F28" s="284" t="s">
        <v>455</v>
      </c>
      <c r="G28" s="285"/>
      <c r="H28" s="285"/>
      <c r="I28" s="286"/>
    </row>
    <row r="29" spans="1:13" ht="15" hidden="1" customHeight="1" x14ac:dyDescent="0.35">
      <c r="A29" s="90"/>
      <c r="B29" s="92"/>
      <c r="C29" s="93" t="s">
        <v>360</v>
      </c>
      <c r="D29" s="96" t="s">
        <v>271</v>
      </c>
      <c r="E29" s="93"/>
      <c r="F29" s="284" t="s">
        <v>455</v>
      </c>
      <c r="G29" s="285"/>
      <c r="H29" s="285"/>
      <c r="I29" s="286"/>
    </row>
    <row r="30" spans="1:13" ht="15" hidden="1" customHeight="1" x14ac:dyDescent="0.35">
      <c r="A30" s="90"/>
      <c r="B30" s="92"/>
      <c r="C30" s="93" t="s">
        <v>361</v>
      </c>
      <c r="D30" s="96" t="s">
        <v>227</v>
      </c>
      <c r="E30" s="93"/>
      <c r="F30" s="284" t="s">
        <v>455</v>
      </c>
      <c r="G30" s="285"/>
      <c r="H30" s="285"/>
      <c r="I30" s="286"/>
    </row>
    <row r="31" spans="1:13" ht="15" hidden="1" customHeight="1" x14ac:dyDescent="0.35">
      <c r="A31" s="90"/>
      <c r="B31" s="92"/>
      <c r="C31" s="93" t="s">
        <v>362</v>
      </c>
      <c r="D31" s="93" t="s">
        <v>228</v>
      </c>
      <c r="E31" s="93"/>
      <c r="F31" s="284" t="s">
        <v>455</v>
      </c>
      <c r="G31" s="285"/>
      <c r="H31" s="285"/>
      <c r="I31" s="286"/>
    </row>
    <row r="32" spans="1:13" ht="15" hidden="1" customHeight="1" x14ac:dyDescent="0.35">
      <c r="A32" s="90"/>
      <c r="B32" s="92"/>
      <c r="C32" s="93" t="s">
        <v>363</v>
      </c>
      <c r="D32" s="93" t="s">
        <v>229</v>
      </c>
      <c r="E32" s="93"/>
      <c r="F32" s="284" t="s">
        <v>455</v>
      </c>
      <c r="G32" s="285"/>
      <c r="H32" s="285"/>
      <c r="I32" s="286"/>
    </row>
    <row r="33" spans="1:9" ht="15" hidden="1" customHeight="1" x14ac:dyDescent="0.35">
      <c r="A33" s="90"/>
      <c r="B33" s="92"/>
      <c r="C33" s="106" t="s">
        <v>364</v>
      </c>
      <c r="D33" s="93" t="s">
        <v>230</v>
      </c>
      <c r="E33" s="93"/>
      <c r="F33" s="284" t="s">
        <v>455</v>
      </c>
      <c r="G33" s="285"/>
      <c r="H33" s="285"/>
      <c r="I33" s="286"/>
    </row>
    <row r="34" spans="1:9" ht="15" hidden="1" customHeight="1" x14ac:dyDescent="0.35">
      <c r="A34" s="90"/>
      <c r="B34" s="92"/>
      <c r="C34" s="106" t="s">
        <v>365</v>
      </c>
      <c r="D34" s="93" t="s">
        <v>231</v>
      </c>
      <c r="E34" s="93"/>
      <c r="F34" s="284" t="s">
        <v>455</v>
      </c>
      <c r="G34" s="285"/>
      <c r="H34" s="285"/>
      <c r="I34" s="286"/>
    </row>
    <row r="35" spans="1:9" ht="15" hidden="1" customHeight="1" x14ac:dyDescent="0.35">
      <c r="A35" s="90"/>
      <c r="B35" s="92"/>
      <c r="C35" s="106" t="s">
        <v>560</v>
      </c>
      <c r="D35" s="93" t="s">
        <v>561</v>
      </c>
      <c r="E35" s="93"/>
      <c r="F35" s="284" t="s">
        <v>455</v>
      </c>
      <c r="G35" s="285"/>
      <c r="H35" s="285"/>
      <c r="I35" s="286"/>
    </row>
    <row r="36" spans="1:9" x14ac:dyDescent="0.35">
      <c r="A36" s="101">
        <v>6</v>
      </c>
      <c r="B36" s="202" t="s">
        <v>442</v>
      </c>
      <c r="C36" s="84"/>
      <c r="D36" s="84"/>
      <c r="E36" s="84"/>
      <c r="F36" s="84"/>
      <c r="G36" s="84"/>
      <c r="H36" s="84"/>
      <c r="I36" s="101"/>
    </row>
    <row r="37" spans="1:9" x14ac:dyDescent="0.35">
      <c r="A37" s="90"/>
      <c r="B37" s="92" t="s">
        <v>240</v>
      </c>
      <c r="C37" s="93" t="s">
        <v>236</v>
      </c>
      <c r="D37" s="106"/>
      <c r="E37" s="93"/>
      <c r="F37" s="93"/>
      <c r="G37" s="93"/>
      <c r="H37" s="93"/>
      <c r="I37" s="2" t="s">
        <v>221</v>
      </c>
    </row>
    <row r="38" spans="1:9" ht="63.75" customHeight="1" x14ac:dyDescent="0.35">
      <c r="A38" s="90"/>
      <c r="B38" s="92"/>
      <c r="C38" s="382" t="str">
        <f>IF('2. Roosters'!I37="ja"," ",IF('2. Roosters'!I37=""," ",IF('2. Roosters'!I37="Nvt"," ",IF('2. Roosters'!I37="neen",+Masterdata!B135))))</f>
        <v>(1) Indien mogelijk binnendeuren open laten staan. (2) De ventilatie 's nachts en in het weekend niet uitschakelen of afsluiten. (3 ) Bij een mechanische installatie kan je het systeem op een lagere snelheid laten werken,  of twee uur voor het opening van de school de systemen in werking stellen (programeerklok).</v>
      </c>
      <c r="D38" s="382"/>
      <c r="E38" s="382"/>
      <c r="F38" s="382"/>
      <c r="G38" s="382"/>
      <c r="H38" s="382"/>
    </row>
    <row r="39" spans="1:9" x14ac:dyDescent="0.35">
      <c r="A39" s="90"/>
      <c r="B39" s="92"/>
      <c r="C39" s="93"/>
      <c r="D39" s="106"/>
      <c r="E39" s="93"/>
      <c r="F39" s="93"/>
      <c r="G39" s="93"/>
      <c r="H39" s="93"/>
    </row>
    <row r="40" spans="1:9" x14ac:dyDescent="0.35">
      <c r="A40" s="90"/>
      <c r="B40" s="92" t="s">
        <v>241</v>
      </c>
      <c r="C40" s="93" t="s">
        <v>237</v>
      </c>
      <c r="D40" s="93"/>
      <c r="E40" s="93"/>
      <c r="F40" s="93"/>
      <c r="G40" s="93"/>
      <c r="H40" s="93"/>
      <c r="I40" s="2" t="s">
        <v>221</v>
      </c>
    </row>
    <row r="41" spans="1:9" ht="47.25" customHeight="1" x14ac:dyDescent="0.35">
      <c r="A41" s="90"/>
      <c r="B41" s="92"/>
      <c r="C41" s="382" t="str">
        <f>IF('2. Roosters'!I40="ja"," ",IF('2. Roosters'!I40=""," ",IF('2. Roosters'!I40="Nvt"," ",IF('2. Roosters'!I40="neen",+Masterdata!B142))))</f>
        <v>De ventilatie 's nachts en in het weekend niet uitschakelen of afsluiten. Bij een mechanische installatie kan je het systeem op een lagere snelheid laten werken,  of twee uur voor het opening van de school de systemen in werking stellen (programeerklok).</v>
      </c>
      <c r="D41" s="382"/>
      <c r="E41" s="382"/>
      <c r="F41" s="382"/>
      <c r="G41" s="382"/>
      <c r="H41" s="382"/>
    </row>
    <row r="42" spans="1:9" x14ac:dyDescent="0.35">
      <c r="A42" s="90"/>
      <c r="B42" s="92"/>
      <c r="C42" s="93"/>
      <c r="D42" s="93"/>
      <c r="E42" s="93"/>
      <c r="F42" s="93"/>
      <c r="G42" s="93"/>
      <c r="H42" s="93"/>
    </row>
    <row r="43" spans="1:9" ht="27.75" customHeight="1" x14ac:dyDescent="0.35">
      <c r="A43" s="90"/>
      <c r="B43" s="273" t="s">
        <v>242</v>
      </c>
      <c r="C43" s="383" t="s">
        <v>531</v>
      </c>
      <c r="D43" s="383"/>
      <c r="E43" s="383"/>
      <c r="F43" s="383"/>
      <c r="G43" s="383"/>
      <c r="H43" s="383"/>
      <c r="I43" s="2" t="s">
        <v>221</v>
      </c>
    </row>
    <row r="44" spans="1:9" ht="32.25" customHeight="1" x14ac:dyDescent="0.35">
      <c r="A44" s="90"/>
      <c r="B44" s="273"/>
      <c r="C44" s="382" t="str">
        <f>IF('2. Roosters'!I43="ja"," ",IF('2. Roosters'!I43=""," ",IF('2. Roosters'!I43="Nvt"," ",IF('2. Roosters'!I43="neen",+Masterdata!B149))))</f>
        <v>Doordat er geen natuurlijke of mechanische ventilatie aanwezig is (of niet in dienst) moet men spuiventilatie toepassen. Opnemen in de werkafspraken van de school.</v>
      </c>
      <c r="D44" s="382"/>
      <c r="E44" s="382"/>
      <c r="F44" s="382"/>
      <c r="G44" s="382"/>
      <c r="H44" s="382"/>
    </row>
    <row r="45" spans="1:9" ht="17.25" customHeight="1" x14ac:dyDescent="0.35">
      <c r="A45" s="90"/>
      <c r="B45" s="273"/>
      <c r="C45" s="181"/>
      <c r="D45" s="181"/>
      <c r="E45" s="181"/>
      <c r="F45" s="181"/>
      <c r="G45" s="181"/>
      <c r="H45" s="181"/>
    </row>
    <row r="46" spans="1:9" x14ac:dyDescent="0.35">
      <c r="A46" s="90"/>
      <c r="B46" s="92" t="s">
        <v>243</v>
      </c>
      <c r="C46" s="93" t="s">
        <v>238</v>
      </c>
      <c r="D46" s="93"/>
      <c r="E46" s="93"/>
      <c r="F46" s="93"/>
      <c r="G46" s="93"/>
      <c r="H46" s="93"/>
      <c r="I46" s="2" t="s">
        <v>221</v>
      </c>
    </row>
    <row r="47" spans="1:9" ht="30.75" customHeight="1" x14ac:dyDescent="0.35">
      <c r="A47" s="90"/>
      <c r="B47" s="92"/>
      <c r="C47" s="382" t="str">
        <f>IF('2. Roosters'!I46="ja"," ",IF('2. Roosters'!I46=""," ",IF('2. Roosters'!I46="Nvt"," ",IF('2. Roosters'!I46="neen",+Masterdata!B155))))</f>
        <v>Installatie aanpassen naar gelang de weersomstandigheden. Opgelet: een te hoge luchtsnelheid kan tocht veroorzaken. Opnemen in nieuwe werkafspraken, JAP of GPP.</v>
      </c>
      <c r="D47" s="382"/>
      <c r="E47" s="382"/>
      <c r="F47" s="382"/>
      <c r="G47" s="382"/>
      <c r="H47" s="382"/>
    </row>
    <row r="48" spans="1:9" x14ac:dyDescent="0.35">
      <c r="A48" s="90"/>
      <c r="B48" s="92"/>
      <c r="C48" s="93"/>
      <c r="D48" s="93"/>
      <c r="E48" s="93"/>
      <c r="F48" s="93"/>
      <c r="G48" s="93"/>
      <c r="H48" s="93"/>
    </row>
    <row r="49" spans="1:15" ht="15.5" x14ac:dyDescent="0.35">
      <c r="A49" s="119" t="s">
        <v>441</v>
      </c>
      <c r="B49" s="120"/>
      <c r="C49" s="120"/>
      <c r="D49" s="120"/>
      <c r="E49" s="120"/>
      <c r="F49" s="120"/>
      <c r="G49" s="120"/>
      <c r="H49" s="120"/>
      <c r="I49" s="117"/>
    </row>
    <row r="50" spans="1:15" x14ac:dyDescent="0.35">
      <c r="A50" s="92">
        <v>7</v>
      </c>
      <c r="B50" s="93" t="s">
        <v>244</v>
      </c>
      <c r="C50" s="93"/>
      <c r="D50" s="106"/>
      <c r="E50" s="93"/>
      <c r="F50" s="93"/>
      <c r="G50" s="93"/>
      <c r="H50" s="93"/>
      <c r="I50" s="2" t="s">
        <v>221</v>
      </c>
    </row>
    <row r="51" spans="1:15" ht="45" customHeight="1" x14ac:dyDescent="0.35">
      <c r="A51" s="92"/>
      <c r="B51" s="382" t="str">
        <f>IF('2. Roosters'!I50="ja"," ",IF('2. Roosters'!I50=""," ",IF('2. Roosters'!I50="Nvt"," ",IF('2. Roosters'!I50="neen",+Masterdata!B183))))</f>
        <v>Ventilatie activeren of spuien. Update procedure "Beheer CO²". (= meting + update werkafspraken) Indien er regelmatig wordt geventileerd, controleer dan of er geen schimmel aanwezig is in bvb valse plafonds.</v>
      </c>
      <c r="C51" s="382"/>
      <c r="D51" s="382"/>
      <c r="E51" s="382"/>
      <c r="F51" s="382"/>
      <c r="G51" s="382"/>
      <c r="H51" s="382"/>
    </row>
    <row r="52" spans="1:15" x14ac:dyDescent="0.35">
      <c r="A52" s="92"/>
      <c r="D52" s="106" t="s">
        <v>497</v>
      </c>
      <c r="E52" s="389" t="s">
        <v>675</v>
      </c>
      <c r="F52" s="389"/>
      <c r="G52" s="389"/>
      <c r="H52" s="362"/>
      <c r="I52" s="362"/>
      <c r="O52" s="93"/>
    </row>
    <row r="53" spans="1:15" x14ac:dyDescent="0.35">
      <c r="A53" s="92"/>
      <c r="B53" s="106"/>
      <c r="C53" s="93"/>
      <c r="D53" s="273"/>
      <c r="E53" s="273"/>
      <c r="F53" s="93"/>
      <c r="G53" s="93"/>
      <c r="H53" s="93"/>
    </row>
    <row r="54" spans="1:15" ht="30" customHeight="1" x14ac:dyDescent="0.35">
      <c r="A54" s="150"/>
      <c r="B54" s="278" t="s">
        <v>563</v>
      </c>
      <c r="C54" s="383" t="s">
        <v>568</v>
      </c>
      <c r="D54" s="383"/>
      <c r="E54" s="383"/>
      <c r="F54" s="383"/>
      <c r="G54" s="383"/>
      <c r="H54" s="383"/>
      <c r="I54" s="2" t="s">
        <v>221</v>
      </c>
    </row>
    <row r="55" spans="1:15" ht="30" customHeight="1" x14ac:dyDescent="0.35">
      <c r="A55" s="150"/>
      <c r="B55" s="183"/>
      <c r="C55" s="382" t="str">
        <f>IF('2. Roosters'!I54="ja"," ",IF('2. Roosters'!I54="Nvt"," ",IF('2. Roosters'!I54="neen",+Masterdata!B196)))</f>
        <v>Installatie, gebouw aanpassen zodat elk lokaal verlucht kan worden. (Opnemen in het JAP of GPP)</v>
      </c>
      <c r="D55" s="382"/>
      <c r="E55" s="382"/>
      <c r="F55" s="382"/>
      <c r="G55" s="382"/>
      <c r="H55" s="382"/>
    </row>
    <row r="56" spans="1:15" ht="14.25" customHeight="1" x14ac:dyDescent="0.35">
      <c r="A56" s="150"/>
      <c r="B56" s="183"/>
      <c r="C56" s="181"/>
      <c r="D56" s="181"/>
      <c r="E56" s="181"/>
      <c r="F56" s="181"/>
      <c r="G56" s="181"/>
      <c r="H56" s="181"/>
    </row>
    <row r="57" spans="1:15" x14ac:dyDescent="0.35">
      <c r="A57" s="92">
        <v>8</v>
      </c>
      <c r="B57" s="93" t="s">
        <v>245</v>
      </c>
      <c r="C57" s="93"/>
      <c r="D57" s="93"/>
      <c r="E57" s="93"/>
      <c r="F57" s="93"/>
      <c r="G57" s="93"/>
      <c r="H57" s="93"/>
      <c r="I57" s="2" t="s">
        <v>221</v>
      </c>
    </row>
    <row r="58" spans="1:15" x14ac:dyDescent="0.35">
      <c r="A58" s="92"/>
      <c r="B58" s="382" t="str">
        <f>IF('2. Roosters'!I57="ja"," ",IF('2. Roosters'!I57=""," ",IF('2. Roosters'!I57="Nvt"," ",IF('2. Roosters'!I57="neen",+Masterdata!B208))))</f>
        <v>Sensibilisering leerkrachten = toelichting leerkracht/collega's werking installatie.</v>
      </c>
      <c r="C58" s="382"/>
      <c r="D58" s="382"/>
      <c r="E58" s="382"/>
      <c r="F58" s="382"/>
      <c r="G58" s="382"/>
      <c r="H58" s="382"/>
    </row>
    <row r="59" spans="1:15" x14ac:dyDescent="0.35">
      <c r="A59" s="92"/>
      <c r="B59" s="93"/>
      <c r="C59" s="93"/>
      <c r="D59" s="93"/>
      <c r="E59" s="93"/>
      <c r="F59" s="93"/>
      <c r="G59" s="93"/>
      <c r="H59" s="93"/>
    </row>
    <row r="60" spans="1:15" x14ac:dyDescent="0.35">
      <c r="A60" s="92">
        <v>9</v>
      </c>
      <c r="B60" s="170" t="s">
        <v>431</v>
      </c>
      <c r="C60" s="170"/>
      <c r="D60" s="170"/>
      <c r="E60" s="170"/>
      <c r="F60" s="170"/>
      <c r="G60" s="170"/>
      <c r="H60" s="170"/>
      <c r="I60" s="2" t="s">
        <v>221</v>
      </c>
    </row>
    <row r="61" spans="1:15" x14ac:dyDescent="0.35">
      <c r="A61" s="92"/>
      <c r="B61" s="382" t="str">
        <f>IF('2. Roosters'!I60="ja"," ",IF('2. Roosters'!I60=""," ",IF('2. Roosters'!I60="Nvt"," ",IF('2. Roosters'!I60="neen",+Masterdata!B214))))</f>
        <v xml:space="preserve">Sensibilisering leerkrachten = toelichting leerkracht/collega's werking installatie.  </v>
      </c>
      <c r="C61" s="382"/>
      <c r="D61" s="382"/>
      <c r="E61" s="382"/>
      <c r="F61" s="382"/>
      <c r="G61" s="382"/>
      <c r="H61" s="382"/>
    </row>
    <row r="62" spans="1:15" x14ac:dyDescent="0.35">
      <c r="A62" s="92"/>
      <c r="B62" s="170"/>
      <c r="C62" s="170"/>
      <c r="D62" s="170"/>
      <c r="E62" s="170"/>
      <c r="F62" s="170"/>
      <c r="G62" s="170"/>
      <c r="H62" s="170"/>
    </row>
    <row r="63" spans="1:15" x14ac:dyDescent="0.35">
      <c r="A63" s="92">
        <v>10</v>
      </c>
      <c r="B63" s="93" t="s">
        <v>247</v>
      </c>
      <c r="C63" s="93"/>
      <c r="D63" s="93"/>
      <c r="E63" s="93"/>
      <c r="F63" s="93"/>
      <c r="G63" s="93"/>
      <c r="H63" s="93"/>
      <c r="I63" s="2" t="s">
        <v>220</v>
      </c>
    </row>
    <row r="64" spans="1:15" ht="29.25" customHeight="1" x14ac:dyDescent="0.35">
      <c r="A64" s="92"/>
      <c r="B64" s="382" t="str">
        <f>IF('2. Roosters'!I63="neen"," ",IF('2. Roosters'!I63=""," ",IF('2. Roosters'!I63="Nvt"," ",IF('2. Roosters'!I63="ja",+Masterdata!B222))))</f>
        <v>Installatie en/ werkafspraken aanpassen. (aanpassingen installatie opnemen in het JAP of GPP)</v>
      </c>
      <c r="C64" s="382"/>
      <c r="D64" s="382"/>
      <c r="E64" s="382"/>
      <c r="F64" s="382"/>
      <c r="G64" s="382"/>
      <c r="H64" s="382"/>
      <c r="I64" s="105"/>
    </row>
    <row r="65" spans="1:9" x14ac:dyDescent="0.35">
      <c r="A65" s="92"/>
      <c r="B65" s="93"/>
      <c r="C65" s="93"/>
      <c r="D65" s="93"/>
      <c r="E65" s="93"/>
      <c r="F65" s="93"/>
      <c r="G65" s="93"/>
      <c r="H65" s="93"/>
      <c r="I65" s="105"/>
    </row>
    <row r="66" spans="1:9" x14ac:dyDescent="0.35">
      <c r="A66" s="150">
        <v>11</v>
      </c>
      <c r="B66" s="201" t="s">
        <v>232</v>
      </c>
      <c r="C66" s="106"/>
      <c r="D66" s="106"/>
      <c r="E66" s="106"/>
      <c r="F66" s="106"/>
      <c r="G66" s="106"/>
      <c r="H66" s="106"/>
      <c r="I66" s="101"/>
    </row>
    <row r="67" spans="1:9" x14ac:dyDescent="0.35">
      <c r="A67" s="150"/>
      <c r="B67" s="151" t="s">
        <v>248</v>
      </c>
      <c r="C67" s="106"/>
      <c r="D67" s="106"/>
      <c r="E67" s="106"/>
      <c r="F67" s="106"/>
      <c r="G67" s="106"/>
      <c r="H67" s="106"/>
      <c r="I67" s="101"/>
    </row>
    <row r="68" spans="1:9" x14ac:dyDescent="0.35">
      <c r="A68" s="92"/>
      <c r="B68" s="93" t="s">
        <v>254</v>
      </c>
      <c r="C68" s="93" t="s">
        <v>670</v>
      </c>
      <c r="D68" s="93"/>
      <c r="E68" s="93"/>
      <c r="F68" s="93"/>
      <c r="G68" s="93"/>
      <c r="H68" s="93"/>
      <c r="I68" s="2" t="s">
        <v>221</v>
      </c>
    </row>
    <row r="69" spans="1:9" x14ac:dyDescent="0.35">
      <c r="A69" s="92"/>
      <c r="B69" s="93"/>
      <c r="C69" s="382" t="str">
        <f>IF('2. Roosters'!I68="ja"," ",IF('2. Roosters'!I68=""," ",IF('2. Roosters'!I68="Nvt"," ",IF('2. Roosters'!I68="neen",+Masterdata!B233))))</f>
        <v xml:space="preserve">De ventilatie 's nachts en in het weekend niet uitschakelen of afsluiten. </v>
      </c>
      <c r="D69" s="382"/>
      <c r="E69" s="382"/>
      <c r="F69" s="382"/>
      <c r="G69" s="382"/>
      <c r="H69" s="382"/>
    </row>
    <row r="70" spans="1:9" x14ac:dyDescent="0.35">
      <c r="A70" s="92"/>
      <c r="B70" s="93"/>
      <c r="C70" s="93"/>
      <c r="D70" s="93"/>
      <c r="E70" s="93"/>
      <c r="F70" s="93"/>
      <c r="G70" s="93"/>
      <c r="H70" s="93"/>
    </row>
    <row r="71" spans="1:9" ht="15.75" customHeight="1" x14ac:dyDescent="0.35">
      <c r="A71" s="92"/>
      <c r="B71" s="107" t="s">
        <v>255</v>
      </c>
      <c r="C71" s="383" t="s">
        <v>549</v>
      </c>
      <c r="D71" s="383"/>
      <c r="E71" s="383"/>
      <c r="F71" s="383"/>
      <c r="G71" s="383"/>
      <c r="H71" s="383"/>
      <c r="I71" s="2" t="s">
        <v>220</v>
      </c>
    </row>
    <row r="72" spans="1:9" ht="44.25" customHeight="1" x14ac:dyDescent="0.35">
      <c r="A72" s="92"/>
      <c r="B72" s="107"/>
      <c r="C72" s="382" t="str">
        <f>IF('2. Roosters'!I71="neen"," ",IF('2. Roosters'!I71=""," ",IF('2. Roosters'!I71="Nvt"," ",IF('2. Roosters'!I71="ja",+Masterdata!B240))))</f>
        <v>De gordijnen en de zonwering mogen, zowel in open als gesloten toestand, de ventilatieopeningen niet afdekken aangezien dan onvoldoende verse buitenlucht kan binnenkomen c.q. binnenlucht kan worden afgevoerd.</v>
      </c>
      <c r="D72" s="382"/>
      <c r="E72" s="382"/>
      <c r="F72" s="382"/>
      <c r="G72" s="382"/>
      <c r="H72" s="382"/>
      <c r="I72" s="105"/>
    </row>
    <row r="73" spans="1:9" ht="15.75" customHeight="1" x14ac:dyDescent="0.35">
      <c r="A73" s="92"/>
      <c r="B73" s="107"/>
      <c r="C73" s="268"/>
      <c r="D73" s="268"/>
      <c r="E73" s="268"/>
      <c r="F73" s="268"/>
      <c r="G73" s="268"/>
      <c r="H73" s="268"/>
      <c r="I73" s="105"/>
    </row>
    <row r="74" spans="1:9" x14ac:dyDescent="0.35">
      <c r="A74" s="92"/>
      <c r="B74" s="93" t="s">
        <v>269</v>
      </c>
      <c r="C74" s="93" t="s">
        <v>396</v>
      </c>
      <c r="D74" s="93"/>
      <c r="E74" s="93"/>
      <c r="F74" s="93"/>
      <c r="G74" s="93"/>
      <c r="H74" s="93"/>
      <c r="I74" s="2" t="s">
        <v>221</v>
      </c>
    </row>
    <row r="75" spans="1:9" ht="62.25" customHeight="1" x14ac:dyDescent="0.35">
      <c r="A75" s="92"/>
      <c r="B75" s="93"/>
      <c r="C75" s="382" t="str">
        <f>IF('2. Roosters'!I74="ja"," ",IF('2. Roosters'!I74=""," ",IF('2. Roosters'!I74="Nvt"," ",IF('2. Roosters'!I74="neen",+Masterdata!B247))))</f>
        <v xml:space="preserve"> Wanneer de buitentemperatuur laag is en de binnentemperatuur normaal, is het moeilijk om zonder tocht te ventileren. Om de invloed van het weer te verkleinen, worden in scholen soms zelfregelende natuurlijke toevoerroosters toegepast. Deze sluiten gedeeltelijk bij meer wind, Installatie nakijken of ze behoorlijk werkt.</v>
      </c>
      <c r="D75" s="382"/>
      <c r="E75" s="382"/>
      <c r="F75" s="382"/>
      <c r="G75" s="382"/>
      <c r="H75" s="382"/>
    </row>
    <row r="76" spans="1:9" x14ac:dyDescent="0.35">
      <c r="A76" s="92"/>
      <c r="B76" s="93"/>
      <c r="C76" s="93"/>
      <c r="D76" s="93"/>
      <c r="E76" s="93"/>
      <c r="F76" s="93"/>
      <c r="G76" s="93"/>
      <c r="H76" s="93"/>
    </row>
    <row r="77" spans="1:9" ht="31.5" customHeight="1" x14ac:dyDescent="0.35">
      <c r="A77" s="92"/>
      <c r="B77" s="107" t="s">
        <v>377</v>
      </c>
      <c r="C77" s="384" t="s">
        <v>392</v>
      </c>
      <c r="D77" s="384"/>
      <c r="E77" s="384"/>
      <c r="F77" s="384"/>
      <c r="G77" s="384"/>
      <c r="H77" s="384"/>
      <c r="I77" s="2" t="s">
        <v>221</v>
      </c>
    </row>
    <row r="78" spans="1:9" ht="18.75" customHeight="1" x14ac:dyDescent="0.35">
      <c r="A78" s="92"/>
      <c r="B78" s="107"/>
      <c r="C78" s="386" t="str">
        <f>IF('2. Roosters'!I77="ja"," ",IF('2. Roosters'!I77=""," ",IF('2. Roosters'!I77="Nvt"," ",IF('2. Roosters'!I77="neen",+Masterdata!B254))))</f>
        <v>Installatie aanpassen. (Opnemen in het JAP of GPP)</v>
      </c>
      <c r="D78" s="386"/>
      <c r="E78" s="386"/>
      <c r="F78" s="386"/>
      <c r="G78" s="386"/>
      <c r="H78" s="386"/>
      <c r="I78" s="101"/>
    </row>
    <row r="79" spans="1:9" ht="15" customHeight="1" x14ac:dyDescent="0.35">
      <c r="A79" s="92"/>
      <c r="B79" s="107"/>
      <c r="C79" s="269"/>
      <c r="D79" s="269"/>
      <c r="E79" s="269"/>
      <c r="F79" s="269"/>
      <c r="G79" s="269"/>
      <c r="H79" s="269"/>
    </row>
    <row r="80" spans="1:9" ht="30.65" customHeight="1" x14ac:dyDescent="0.35">
      <c r="A80" s="92"/>
      <c r="B80" s="107" t="s">
        <v>378</v>
      </c>
      <c r="C80" s="383" t="s">
        <v>537</v>
      </c>
      <c r="D80" s="383"/>
      <c r="E80" s="383"/>
      <c r="F80" s="383"/>
      <c r="G80" s="383"/>
      <c r="H80" s="383"/>
      <c r="I80" s="2" t="s">
        <v>220</v>
      </c>
    </row>
    <row r="81" spans="1:9" ht="30.65" customHeight="1" x14ac:dyDescent="0.35">
      <c r="A81" s="92"/>
      <c r="B81" s="107"/>
      <c r="C81" s="382" t="str">
        <f>IF('2. Roosters'!I80="neen"," ",IF('2. Roosters'!I80=""," ",IF('2. Roosters'!I80="Nvt"," ",IF('2. Roosters'!I80="ja",+Masterdata!B261))))</f>
        <v>Frequent rooster kuisen. Belemmeringen wegnemen. Installatie aanpassen. (Opnemen in het JAP of GPP)</v>
      </c>
      <c r="D81" s="382"/>
      <c r="E81" s="382"/>
      <c r="F81" s="382"/>
      <c r="G81" s="382"/>
      <c r="H81" s="382"/>
      <c r="I81" s="174"/>
    </row>
    <row r="82" spans="1:9" ht="13.5" customHeight="1" x14ac:dyDescent="0.35">
      <c r="A82" s="92"/>
      <c r="B82" s="107"/>
      <c r="C82" s="268"/>
      <c r="D82" s="268"/>
      <c r="E82" s="268"/>
      <c r="F82" s="268"/>
      <c r="G82" s="268"/>
      <c r="H82" s="268"/>
      <c r="I82" s="174"/>
    </row>
    <row r="83" spans="1:9" x14ac:dyDescent="0.35">
      <c r="A83" s="92"/>
      <c r="B83" s="93" t="s">
        <v>379</v>
      </c>
      <c r="C83" s="93" t="s">
        <v>249</v>
      </c>
      <c r="D83" s="93"/>
      <c r="E83" s="93"/>
      <c r="F83" s="93"/>
      <c r="G83" s="93"/>
      <c r="H83" s="93"/>
      <c r="I83" s="2" t="s">
        <v>496</v>
      </c>
    </row>
    <row r="84" spans="1:9" x14ac:dyDescent="0.35">
      <c r="A84" s="92"/>
      <c r="B84" s="93"/>
      <c r="C84" s="382" t="str">
        <f>IF('2. Roosters'!I83="Schoon"," ",IF('2. Roosters'!I83="Nvt"," ",IF('2. Roosters'!I83=""," ",IF('2. Roosters'!I83="Matig schoon"," ",IF('2. Roosters'!I83="Vuil",+Masterdata!B269)))))</f>
        <v>Poetsen van de roosters.</v>
      </c>
      <c r="D84" s="382"/>
      <c r="E84" s="382"/>
      <c r="F84" s="382"/>
      <c r="G84" s="382"/>
      <c r="H84" s="382"/>
    </row>
    <row r="85" spans="1:9" x14ac:dyDescent="0.35">
      <c r="A85" s="92"/>
      <c r="B85" s="93"/>
      <c r="C85" s="93"/>
      <c r="D85" s="93"/>
      <c r="E85" s="93"/>
      <c r="F85" s="93"/>
      <c r="G85" s="93"/>
      <c r="H85" s="93"/>
    </row>
    <row r="86" spans="1:9" ht="15" hidden="1" customHeight="1" x14ac:dyDescent="0.35">
      <c r="A86" s="150"/>
      <c r="B86" s="152" t="s">
        <v>250</v>
      </c>
      <c r="C86" s="106"/>
      <c r="D86" s="106"/>
      <c r="E86" s="106"/>
      <c r="F86" s="106"/>
      <c r="G86" s="106"/>
      <c r="H86" s="106"/>
      <c r="I86" s="101"/>
    </row>
    <row r="87" spans="1:9" ht="15" hidden="1" customHeight="1" x14ac:dyDescent="0.35">
      <c r="A87" s="92"/>
      <c r="B87" s="93" t="s">
        <v>380</v>
      </c>
      <c r="C87" s="93" t="s">
        <v>421</v>
      </c>
      <c r="D87" s="93"/>
      <c r="E87" s="93"/>
      <c r="F87" s="93"/>
      <c r="G87" s="93"/>
      <c r="H87" s="93"/>
      <c r="I87" s="2" t="s">
        <v>358</v>
      </c>
    </row>
    <row r="88" spans="1:9" ht="15" hidden="1" customHeight="1" x14ac:dyDescent="0.35">
      <c r="A88" s="92"/>
      <c r="B88" s="93" t="s">
        <v>381</v>
      </c>
      <c r="C88" s="93" t="s">
        <v>251</v>
      </c>
      <c r="D88" s="93"/>
      <c r="E88" s="93"/>
      <c r="F88" s="93"/>
      <c r="G88" s="93"/>
      <c r="H88" s="93"/>
      <c r="I88" s="2" t="s">
        <v>358</v>
      </c>
    </row>
    <row r="89" spans="1:9" x14ac:dyDescent="0.35">
      <c r="A89" s="150">
        <v>12</v>
      </c>
      <c r="B89" s="106" t="s">
        <v>252</v>
      </c>
      <c r="C89" s="106"/>
      <c r="D89" s="106"/>
      <c r="E89" s="106"/>
      <c r="F89" s="106"/>
      <c r="G89" s="106"/>
      <c r="H89" s="106"/>
      <c r="I89" s="101"/>
    </row>
    <row r="90" spans="1:9" x14ac:dyDescent="0.35">
      <c r="A90" s="92"/>
      <c r="B90" s="93" t="s">
        <v>458</v>
      </c>
      <c r="C90" s="93" t="s">
        <v>382</v>
      </c>
      <c r="D90" s="93"/>
      <c r="E90" s="93"/>
      <c r="F90" s="93"/>
      <c r="G90" s="93"/>
      <c r="H90" s="93"/>
      <c r="I90" s="2" t="s">
        <v>221</v>
      </c>
    </row>
    <row r="91" spans="1:9" x14ac:dyDescent="0.35">
      <c r="A91" s="92"/>
      <c r="B91" s="93"/>
      <c r="C91" s="382" t="str">
        <f>IF('2. Roosters'!I90="ja"," ",IF('2. Roosters'!I90=""," ",IF('2. Roosters'!I90="Nvt"," ",IF('2. Roosters'!I90="neen",+Masterdata!B292))))</f>
        <v>Installatie aanpassen (opnemen in het JAP of GPP).</v>
      </c>
      <c r="D91" s="382"/>
      <c r="E91" s="382"/>
      <c r="F91" s="382"/>
      <c r="G91" s="382"/>
      <c r="H91" s="382"/>
    </row>
    <row r="92" spans="1:9" x14ac:dyDescent="0.35">
      <c r="A92" s="92"/>
      <c r="B92" s="93"/>
      <c r="C92" s="93"/>
      <c r="D92" s="93"/>
      <c r="E92" s="93"/>
      <c r="F92" s="93"/>
      <c r="G92" s="93"/>
      <c r="H92" s="93"/>
    </row>
    <row r="93" spans="1:9" x14ac:dyDescent="0.35">
      <c r="A93" s="92"/>
      <c r="B93" s="93" t="s">
        <v>459</v>
      </c>
      <c r="C93" s="93" t="s">
        <v>532</v>
      </c>
      <c r="D93" s="93"/>
      <c r="E93" s="93"/>
      <c r="F93" s="93"/>
      <c r="G93" s="93"/>
      <c r="H93" s="93"/>
      <c r="I93" s="2" t="s">
        <v>221</v>
      </c>
    </row>
    <row r="94" spans="1:9" x14ac:dyDescent="0.35">
      <c r="A94" s="92"/>
      <c r="B94" s="93"/>
      <c r="C94" s="382" t="str">
        <f>IF('2. Roosters'!I93="ja"," ",IF('2. Roosters'!I93=""," ",IF('2. Roosters'!I93="Nvt"," ",IF('2. Roosters'!I93="neen",+Masterdata!B299))))</f>
        <v>Installatie aanpassen (opnemen in het JAP of GPP).</v>
      </c>
      <c r="D94" s="382"/>
      <c r="E94" s="382"/>
      <c r="F94" s="382"/>
      <c r="G94" s="382"/>
      <c r="H94" s="382"/>
    </row>
    <row r="95" spans="1:9" x14ac:dyDescent="0.35">
      <c r="A95" s="92"/>
      <c r="B95" s="93"/>
      <c r="C95" s="93"/>
      <c r="D95" s="93"/>
      <c r="E95" s="93"/>
      <c r="F95" s="93"/>
      <c r="G95" s="93"/>
      <c r="H95" s="93"/>
    </row>
    <row r="96" spans="1:9" ht="15.5" x14ac:dyDescent="0.35">
      <c r="A96" s="150">
        <v>13</v>
      </c>
      <c r="B96" s="203" t="s">
        <v>253</v>
      </c>
      <c r="C96" s="150"/>
      <c r="D96" s="106"/>
      <c r="E96" s="106"/>
      <c r="F96" s="106"/>
      <c r="G96" s="106"/>
      <c r="H96" s="106"/>
      <c r="I96" s="101"/>
    </row>
    <row r="97" spans="1:15" x14ac:dyDescent="0.35">
      <c r="A97" s="92"/>
      <c r="B97" s="109" t="s">
        <v>466</v>
      </c>
      <c r="C97" s="110"/>
      <c r="D97" s="106"/>
      <c r="E97" s="93"/>
      <c r="F97" s="93"/>
      <c r="G97" s="93"/>
      <c r="H97" s="93"/>
    </row>
    <row r="98" spans="1:15" x14ac:dyDescent="0.35">
      <c r="A98" s="92"/>
      <c r="B98" s="93" t="s">
        <v>469</v>
      </c>
      <c r="C98" s="110"/>
      <c r="D98" s="106" t="s">
        <v>478</v>
      </c>
      <c r="E98" s="93"/>
      <c r="F98" s="93"/>
      <c r="G98" s="93"/>
      <c r="H98" s="113" t="s">
        <v>481</v>
      </c>
    </row>
    <row r="99" spans="1:15" x14ac:dyDescent="0.35">
      <c r="A99" s="92"/>
      <c r="B99" s="93" t="s">
        <v>470</v>
      </c>
      <c r="C99" s="264" t="s">
        <v>471</v>
      </c>
      <c r="D99" s="93"/>
      <c r="E99" s="93"/>
      <c r="F99" s="93"/>
      <c r="G99" s="93"/>
      <c r="H99" s="81"/>
      <c r="L99" s="81"/>
    </row>
    <row r="100" spans="1:15" x14ac:dyDescent="0.35">
      <c r="A100" s="92"/>
      <c r="B100" s="93"/>
      <c r="C100" s="93" t="s">
        <v>412</v>
      </c>
      <c r="D100" s="93"/>
      <c r="E100" s="93"/>
      <c r="F100" s="93"/>
      <c r="G100" s="93"/>
      <c r="H100" s="81"/>
    </row>
    <row r="101" spans="1:15" x14ac:dyDescent="0.35">
      <c r="A101" s="92"/>
      <c r="B101" s="93"/>
      <c r="C101" s="270" t="s">
        <v>256</v>
      </c>
      <c r="D101" s="170" t="s">
        <v>403</v>
      </c>
      <c r="E101" s="170"/>
      <c r="F101" s="113">
        <v>0.9</v>
      </c>
      <c r="G101" s="93" t="s">
        <v>402</v>
      </c>
      <c r="H101" s="81"/>
    </row>
    <row r="102" spans="1:15" x14ac:dyDescent="0.35">
      <c r="A102" s="92"/>
      <c r="B102" s="93"/>
      <c r="C102" s="270" t="s">
        <v>259</v>
      </c>
      <c r="D102" s="170" t="s">
        <v>403</v>
      </c>
      <c r="E102" s="170"/>
      <c r="F102" s="113">
        <v>0.9</v>
      </c>
      <c r="G102" s="93" t="s">
        <v>402</v>
      </c>
      <c r="H102" s="81"/>
    </row>
    <row r="103" spans="1:15" x14ac:dyDescent="0.35">
      <c r="A103" s="92"/>
      <c r="B103" s="93"/>
      <c r="C103" s="270" t="s">
        <v>260</v>
      </c>
      <c r="D103" s="170" t="s">
        <v>403</v>
      </c>
      <c r="E103" s="170"/>
      <c r="F103" s="113">
        <v>0.9</v>
      </c>
      <c r="G103" s="93" t="s">
        <v>402</v>
      </c>
      <c r="H103" s="81"/>
    </row>
    <row r="104" spans="1:15" x14ac:dyDescent="0.35">
      <c r="A104" s="92"/>
      <c r="B104" s="93"/>
      <c r="C104" s="270" t="s">
        <v>261</v>
      </c>
      <c r="D104" s="170" t="s">
        <v>403</v>
      </c>
      <c r="E104" s="170"/>
      <c r="F104" s="113">
        <v>0.9</v>
      </c>
      <c r="G104" s="93" t="s">
        <v>402</v>
      </c>
      <c r="H104" s="81"/>
    </row>
    <row r="105" spans="1:15" x14ac:dyDescent="0.35">
      <c r="A105" s="92"/>
      <c r="B105" s="93"/>
      <c r="C105" s="270" t="s">
        <v>262</v>
      </c>
      <c r="D105" s="170" t="s">
        <v>403</v>
      </c>
      <c r="E105" s="170"/>
      <c r="F105" s="113"/>
      <c r="G105" s="93" t="s">
        <v>402</v>
      </c>
      <c r="H105" s="81"/>
    </row>
    <row r="106" spans="1:15" ht="15" customHeight="1" x14ac:dyDescent="0.35">
      <c r="A106" s="92"/>
      <c r="B106" s="93"/>
      <c r="C106" s="270" t="s">
        <v>263</v>
      </c>
      <c r="D106" s="170" t="s">
        <v>403</v>
      </c>
      <c r="E106" s="170"/>
      <c r="F106" s="113"/>
      <c r="G106" s="93" t="s">
        <v>402</v>
      </c>
      <c r="H106" s="81"/>
    </row>
    <row r="107" spans="1:15" ht="15" hidden="1" customHeight="1" x14ac:dyDescent="0.35">
      <c r="A107" s="92"/>
      <c r="B107" s="93"/>
      <c r="C107" s="270" t="s">
        <v>264</v>
      </c>
      <c r="D107" s="170" t="s">
        <v>403</v>
      </c>
      <c r="E107" s="170"/>
      <c r="F107" s="113"/>
      <c r="G107" s="93" t="s">
        <v>402</v>
      </c>
      <c r="H107" s="81"/>
    </row>
    <row r="108" spans="1:15" ht="15" hidden="1" customHeight="1" x14ac:dyDescent="0.35">
      <c r="A108" s="92"/>
      <c r="B108" s="93"/>
      <c r="C108" s="270" t="s">
        <v>265</v>
      </c>
      <c r="D108" s="170" t="s">
        <v>403</v>
      </c>
      <c r="E108" s="170"/>
      <c r="F108" s="113"/>
      <c r="G108" s="93" t="s">
        <v>402</v>
      </c>
      <c r="H108" s="81"/>
    </row>
    <row r="109" spans="1:15" ht="15" hidden="1" customHeight="1" x14ac:dyDescent="0.35">
      <c r="A109" s="92"/>
      <c r="B109" s="93"/>
      <c r="C109" s="270" t="s">
        <v>266</v>
      </c>
      <c r="D109" s="170" t="s">
        <v>403</v>
      </c>
      <c r="E109" s="170"/>
      <c r="F109" s="113"/>
      <c r="G109" s="93" t="s">
        <v>402</v>
      </c>
      <c r="H109" s="81"/>
    </row>
    <row r="110" spans="1:15" ht="15" hidden="1" customHeight="1" x14ac:dyDescent="0.35">
      <c r="A110" s="92"/>
      <c r="B110" s="93"/>
      <c r="C110" s="270" t="s">
        <v>267</v>
      </c>
      <c r="D110" s="170" t="s">
        <v>403</v>
      </c>
      <c r="E110" s="170"/>
      <c r="F110" s="113"/>
      <c r="G110" s="93" t="s">
        <v>402</v>
      </c>
      <c r="H110" s="81"/>
    </row>
    <row r="111" spans="1:15" ht="16.149999999999999" customHeight="1" x14ac:dyDescent="0.35">
      <c r="A111" s="92"/>
      <c r="B111" s="93"/>
      <c r="C111" s="93"/>
      <c r="D111" s="170" t="s">
        <v>422</v>
      </c>
      <c r="E111" s="170"/>
      <c r="F111" s="94">
        <f>SUM(F101:F110)</f>
        <v>3.6</v>
      </c>
      <c r="G111" s="94" t="s">
        <v>402</v>
      </c>
      <c r="H111" s="93"/>
      <c r="M111" s="114"/>
      <c r="O111" s="114"/>
    </row>
    <row r="112" spans="1:15" ht="16.149999999999999" customHeight="1" x14ac:dyDescent="0.35">
      <c r="A112" s="92"/>
      <c r="B112" s="93"/>
      <c r="C112" s="93"/>
      <c r="D112" s="270"/>
      <c r="E112" s="270"/>
      <c r="F112" s="94"/>
      <c r="G112" s="94"/>
      <c r="H112" s="81"/>
      <c r="M112" s="114"/>
      <c r="O112" s="114"/>
    </row>
    <row r="113" spans="1:15" ht="16.149999999999999" customHeight="1" x14ac:dyDescent="0.35">
      <c r="A113" s="92"/>
      <c r="B113" s="93"/>
      <c r="C113" s="170" t="s">
        <v>423</v>
      </c>
      <c r="D113" s="170"/>
      <c r="E113" s="170"/>
      <c r="F113" s="170"/>
      <c r="G113" s="156">
        <v>62</v>
      </c>
      <c r="H113" s="93" t="s">
        <v>414</v>
      </c>
      <c r="M113" s="114"/>
      <c r="O113" s="114"/>
    </row>
    <row r="114" spans="1:15" ht="16.149999999999999" customHeight="1" x14ac:dyDescent="0.35">
      <c r="A114" s="92"/>
      <c r="B114" s="93"/>
      <c r="C114" s="170" t="s">
        <v>424</v>
      </c>
      <c r="D114" s="170"/>
      <c r="E114" s="170"/>
      <c r="F114" s="170"/>
      <c r="G114" s="157">
        <v>22</v>
      </c>
      <c r="H114" s="93" t="s">
        <v>413</v>
      </c>
      <c r="J114" s="230"/>
    </row>
    <row r="115" spans="1:15" ht="16.149999999999999" customHeight="1" x14ac:dyDescent="0.35">
      <c r="A115" s="92"/>
      <c r="B115" s="93"/>
      <c r="C115" s="264"/>
      <c r="D115" s="264"/>
      <c r="E115" s="270"/>
      <c r="F115" s="270"/>
      <c r="G115" s="158"/>
      <c r="H115" s="270" t="s">
        <v>498</v>
      </c>
      <c r="I115" s="196">
        <f>(F111*G113)/G114</f>
        <v>10.145454545454546</v>
      </c>
    </row>
    <row r="116" spans="1:15" ht="16.149999999999999" customHeight="1" x14ac:dyDescent="0.35">
      <c r="A116" s="92"/>
      <c r="B116" s="93"/>
      <c r="C116" s="264"/>
      <c r="D116" s="264"/>
      <c r="E116" s="264"/>
      <c r="F116" s="264"/>
      <c r="G116" s="158"/>
      <c r="H116" s="93" t="str">
        <f>IF(I116&lt;0,Masterdata!B314,IF(I116&gt;0,Masterdata!B315))</f>
        <v>Plaatsen tekort</v>
      </c>
      <c r="I116" s="160">
        <f>(I115-I10)</f>
        <v>-14.854545454545454</v>
      </c>
      <c r="N116" s="195" t="s">
        <v>581</v>
      </c>
    </row>
    <row r="117" spans="1:15" ht="33" customHeight="1" x14ac:dyDescent="0.35">
      <c r="A117" s="92"/>
      <c r="B117" s="93"/>
      <c r="C117" s="382" t="str">
        <f>IF(I116&lt;0.001,Masterdata!B311," ")</f>
        <v>Berekend ventillatiedebiet voldoet niet. Installatie aanpassen (opnemen in het JAP of GPP). Of afspraken i.v.m. spuien opnemen in schoolwerkplan.</v>
      </c>
      <c r="D117" s="382"/>
      <c r="E117" s="382"/>
      <c r="F117" s="382"/>
      <c r="G117" s="382"/>
      <c r="H117" s="382"/>
      <c r="I117" s="287"/>
      <c r="N117" s="195" t="s">
        <v>582</v>
      </c>
    </row>
    <row r="118" spans="1:15" ht="16.149999999999999" customHeight="1" x14ac:dyDescent="0.35">
      <c r="A118" s="92"/>
      <c r="B118" s="93"/>
      <c r="C118" s="282"/>
      <c r="D118" s="282"/>
      <c r="E118" s="282"/>
      <c r="F118" s="282"/>
      <c r="G118" s="282"/>
      <c r="H118" s="282"/>
      <c r="I118" s="282"/>
      <c r="N118" s="195"/>
    </row>
    <row r="119" spans="1:15" x14ac:dyDescent="0.35">
      <c r="A119" s="90"/>
      <c r="B119" s="93" t="s">
        <v>462</v>
      </c>
      <c r="C119" s="93" t="s">
        <v>268</v>
      </c>
      <c r="D119" s="81"/>
      <c r="F119" s="81"/>
      <c r="G119" s="81"/>
      <c r="H119" s="81"/>
      <c r="I119" s="2" t="s">
        <v>221</v>
      </c>
    </row>
    <row r="120" spans="1:15" x14ac:dyDescent="0.35">
      <c r="A120" s="90"/>
      <c r="B120" s="93"/>
      <c r="C120" s="382" t="str">
        <f>IF('2. Roosters'!I119="ja"," ",IF('2. Roosters'!I119=""," ",IF('2. Roosters'!I119="Nvt"," ",IF('2. Roosters'!I119="neen",+Masterdata!B322))))</f>
        <v>Roosters continu laten openstaan.</v>
      </c>
      <c r="D120" s="382"/>
      <c r="E120" s="382"/>
      <c r="F120" s="382"/>
      <c r="G120" s="382"/>
      <c r="H120" s="382"/>
    </row>
    <row r="121" spans="1:15" x14ac:dyDescent="0.35">
      <c r="A121" s="99"/>
      <c r="C121" s="81"/>
      <c r="D121" s="100"/>
      <c r="E121" s="98"/>
      <c r="F121" s="98"/>
      <c r="G121" s="98"/>
      <c r="H121" s="98"/>
      <c r="I121" s="101"/>
    </row>
    <row r="122" spans="1:15" x14ac:dyDescent="0.35">
      <c r="A122" s="92"/>
      <c r="B122" s="93" t="s">
        <v>669</v>
      </c>
      <c r="C122" s="170" t="s">
        <v>599</v>
      </c>
      <c r="D122" s="170"/>
      <c r="E122" s="170"/>
      <c r="F122" s="170"/>
      <c r="G122" s="170"/>
      <c r="I122" s="2" t="s">
        <v>221</v>
      </c>
    </row>
    <row r="123" spans="1:15" ht="29.25" customHeight="1" x14ac:dyDescent="0.35">
      <c r="A123" s="92"/>
      <c r="B123" s="93"/>
      <c r="C123" s="382" t="str">
        <f>IF('2. Roosters'!I122="ja"," ",IF('2. Roosters'!I122=""," ",IF('2. Roosters'!I122="Nvt"," ",IF('2. Roosters'!I122="neen",+Masterdata!B344))))</f>
        <v xml:space="preserve">Indien mogelijk extra ventillatie of afspraken omtrent openzetten ramen en binnen deuren. </v>
      </c>
      <c r="D123" s="382"/>
      <c r="E123" s="382"/>
      <c r="F123" s="382"/>
      <c r="G123" s="382"/>
      <c r="H123" s="382"/>
    </row>
    <row r="124" spans="1:15" x14ac:dyDescent="0.35">
      <c r="A124" s="92"/>
      <c r="B124" s="93"/>
      <c r="C124" s="170"/>
      <c r="D124" s="170"/>
      <c r="E124" s="170"/>
      <c r="F124" s="170"/>
      <c r="G124" s="170"/>
    </row>
    <row r="125" spans="1:15" x14ac:dyDescent="0.35">
      <c r="A125" s="92"/>
      <c r="B125" s="93"/>
      <c r="C125" s="264" t="s">
        <v>600</v>
      </c>
      <c r="D125" s="264"/>
      <c r="E125" s="264"/>
      <c r="F125" s="264"/>
      <c r="G125" s="264"/>
      <c r="I125" s="272">
        <f>VLOOKUP(I10,M125:O147,2,FALSE)</f>
        <v>0.15</v>
      </c>
      <c r="M125" s="198">
        <v>32</v>
      </c>
      <c r="N125" s="198">
        <v>0.19</v>
      </c>
      <c r="O125" s="198">
        <v>0.93</v>
      </c>
    </row>
    <row r="126" spans="1:15" x14ac:dyDescent="0.35">
      <c r="A126" s="92"/>
      <c r="B126" s="93"/>
      <c r="C126" s="264" t="s">
        <v>601</v>
      </c>
      <c r="D126" s="264"/>
      <c r="E126" s="264"/>
      <c r="F126" s="264"/>
      <c r="G126" s="264"/>
      <c r="I126" s="272">
        <f>VLOOKUP(I10,M125:O147,3,FALSE)</f>
        <v>0.77</v>
      </c>
      <c r="M126" s="198">
        <v>31</v>
      </c>
      <c r="N126" s="198">
        <v>0.19</v>
      </c>
      <c r="O126" s="198">
        <v>0.93</v>
      </c>
    </row>
    <row r="127" spans="1:15" ht="15" hidden="1" customHeight="1" x14ac:dyDescent="0.35">
      <c r="A127" s="92"/>
      <c r="B127" s="93"/>
      <c r="C127" s="93"/>
      <c r="D127" s="264"/>
      <c r="E127" s="264"/>
      <c r="F127" s="264"/>
      <c r="G127" s="264"/>
      <c r="H127" s="264"/>
      <c r="M127" s="198">
        <v>30</v>
      </c>
      <c r="N127" s="198">
        <v>0.18</v>
      </c>
      <c r="O127" s="198">
        <v>0.88</v>
      </c>
    </row>
    <row r="128" spans="1:15" ht="15" hidden="1" customHeight="1" x14ac:dyDescent="0.35">
      <c r="A128" s="92"/>
      <c r="B128" s="93"/>
      <c r="C128" s="93"/>
      <c r="D128" s="264"/>
      <c r="E128" s="264"/>
      <c r="F128" s="264"/>
      <c r="G128" s="264"/>
      <c r="H128" s="264"/>
      <c r="M128" s="198">
        <v>29</v>
      </c>
      <c r="N128" s="198">
        <v>0.18</v>
      </c>
      <c r="O128" s="198">
        <v>0.88</v>
      </c>
    </row>
    <row r="129" spans="1:15" ht="15" hidden="1" customHeight="1" x14ac:dyDescent="0.35">
      <c r="A129" s="92"/>
      <c r="B129" s="93"/>
      <c r="C129" s="93"/>
      <c r="D129" s="264"/>
      <c r="E129" s="264"/>
      <c r="F129" s="264"/>
      <c r="G129" s="264"/>
      <c r="H129" s="264"/>
      <c r="M129" s="198">
        <v>28</v>
      </c>
      <c r="N129" s="198">
        <v>0.16</v>
      </c>
      <c r="O129" s="198">
        <v>0.82</v>
      </c>
    </row>
    <row r="130" spans="1:15" ht="15" hidden="1" customHeight="1" x14ac:dyDescent="0.35">
      <c r="A130" s="92"/>
      <c r="B130" s="93"/>
      <c r="C130" s="93"/>
      <c r="D130" s="264"/>
      <c r="E130" s="264"/>
      <c r="F130" s="264"/>
      <c r="G130" s="264"/>
      <c r="H130" s="264"/>
      <c r="M130" s="198">
        <v>27</v>
      </c>
      <c r="N130" s="198">
        <v>0.16</v>
      </c>
      <c r="O130" s="198">
        <v>0.82</v>
      </c>
    </row>
    <row r="131" spans="1:15" ht="15" hidden="1" customHeight="1" x14ac:dyDescent="0.35">
      <c r="A131" s="92"/>
      <c r="B131" s="93"/>
      <c r="C131" s="93"/>
      <c r="D131" s="264"/>
      <c r="E131" s="264"/>
      <c r="F131" s="264"/>
      <c r="G131" s="264"/>
      <c r="H131" s="264"/>
      <c r="M131" s="198">
        <v>26</v>
      </c>
      <c r="N131" s="198">
        <v>0.15</v>
      </c>
      <c r="O131" s="198">
        <v>0.77</v>
      </c>
    </row>
    <row r="132" spans="1:15" ht="15" hidden="1" customHeight="1" x14ac:dyDescent="0.35">
      <c r="A132" s="92"/>
      <c r="B132" s="93"/>
      <c r="C132" s="93"/>
      <c r="D132" s="264"/>
      <c r="E132" s="264"/>
      <c r="F132" s="264"/>
      <c r="G132" s="264"/>
      <c r="H132" s="264"/>
      <c r="M132" s="198">
        <v>25</v>
      </c>
      <c r="N132" s="198">
        <v>0.15</v>
      </c>
      <c r="O132" s="198">
        <v>0.77</v>
      </c>
    </row>
    <row r="133" spans="1:15" ht="15" hidden="1" customHeight="1" x14ac:dyDescent="0.35">
      <c r="A133" s="92"/>
      <c r="B133" s="93"/>
      <c r="C133" s="93"/>
      <c r="D133" s="264"/>
      <c r="E133" s="264"/>
      <c r="F133" s="264"/>
      <c r="G133" s="264"/>
      <c r="H133" s="264"/>
      <c r="M133" s="198">
        <v>24</v>
      </c>
      <c r="N133" s="198">
        <v>0.14000000000000001</v>
      </c>
      <c r="O133" s="198">
        <v>0.71</v>
      </c>
    </row>
    <row r="134" spans="1:15" ht="15" hidden="1" customHeight="1" x14ac:dyDescent="0.35">
      <c r="A134" s="92"/>
      <c r="B134" s="93"/>
      <c r="C134" s="93"/>
      <c r="D134" s="264"/>
      <c r="E134" s="264"/>
      <c r="F134" s="264"/>
      <c r="G134" s="264"/>
      <c r="H134" s="264"/>
      <c r="M134" s="198">
        <v>23</v>
      </c>
      <c r="N134" s="198">
        <v>0.14000000000000001</v>
      </c>
      <c r="O134" s="198">
        <v>0.71</v>
      </c>
    </row>
    <row r="135" spans="1:15" ht="15" hidden="1" customHeight="1" x14ac:dyDescent="0.35">
      <c r="A135" s="92"/>
      <c r="B135" s="93"/>
      <c r="C135" s="93"/>
      <c r="D135" s="264"/>
      <c r="E135" s="264"/>
      <c r="F135" s="264"/>
      <c r="G135" s="264"/>
      <c r="H135" s="264"/>
      <c r="M135" s="198">
        <v>22</v>
      </c>
      <c r="N135" s="198">
        <v>0.13</v>
      </c>
      <c r="O135" s="198">
        <v>0.66</v>
      </c>
    </row>
    <row r="136" spans="1:15" ht="15" hidden="1" customHeight="1" x14ac:dyDescent="0.35">
      <c r="A136" s="92"/>
      <c r="B136" s="93"/>
      <c r="C136" s="93"/>
      <c r="D136" s="264"/>
      <c r="E136" s="264"/>
      <c r="F136" s="264"/>
      <c r="G136" s="264"/>
      <c r="H136" s="264"/>
      <c r="M136" s="198">
        <v>21</v>
      </c>
      <c r="N136" s="198">
        <v>0.13</v>
      </c>
      <c r="O136" s="198">
        <v>0.66</v>
      </c>
    </row>
    <row r="137" spans="1:15" ht="15" hidden="1" customHeight="1" x14ac:dyDescent="0.35">
      <c r="A137" s="92"/>
      <c r="B137" s="93"/>
      <c r="C137" s="93"/>
      <c r="D137" s="264"/>
      <c r="E137" s="264"/>
      <c r="F137" s="264"/>
      <c r="G137" s="264"/>
      <c r="H137" s="264"/>
      <c r="M137" s="198">
        <v>20</v>
      </c>
      <c r="N137" s="198">
        <v>0.12</v>
      </c>
      <c r="O137" s="198">
        <v>0.6</v>
      </c>
    </row>
    <row r="138" spans="1:15" x14ac:dyDescent="0.35">
      <c r="A138" s="92"/>
      <c r="B138" s="93"/>
      <c r="C138" s="93"/>
      <c r="D138" s="264"/>
      <c r="E138" s="264"/>
      <c r="F138" s="264"/>
      <c r="G138" s="264"/>
      <c r="H138" s="264"/>
      <c r="M138" s="198"/>
      <c r="N138" s="198"/>
      <c r="O138" s="198"/>
    </row>
    <row r="139" spans="1:15" x14ac:dyDescent="0.35">
      <c r="A139" s="92"/>
      <c r="B139" s="93"/>
      <c r="C139" s="170" t="s">
        <v>585</v>
      </c>
      <c r="D139" s="170"/>
      <c r="E139" s="200">
        <f xml:space="preserve"> (400*E4)/(1000*(0.24*-I116))</f>
        <v>19.399224806201552</v>
      </c>
      <c r="F139" s="276" t="s">
        <v>596</v>
      </c>
      <c r="G139" s="276"/>
      <c r="H139" s="276"/>
      <c r="M139" s="198"/>
      <c r="N139" s="198"/>
      <c r="O139" s="198"/>
    </row>
    <row r="140" spans="1:15" x14ac:dyDescent="0.35">
      <c r="A140" s="92"/>
      <c r="B140" s="93"/>
      <c r="C140" s="93"/>
      <c r="D140" s="81"/>
      <c r="E140" s="81"/>
      <c r="F140" s="81"/>
      <c r="G140" s="81"/>
      <c r="H140" s="81"/>
      <c r="M140" s="198">
        <v>19</v>
      </c>
      <c r="N140" s="198">
        <v>0.11</v>
      </c>
      <c r="O140" s="198">
        <v>0.6</v>
      </c>
    </row>
    <row r="141" spans="1:15" ht="12.75" hidden="1" customHeight="1" x14ac:dyDescent="0.35">
      <c r="B141" s="109" t="s">
        <v>467</v>
      </c>
      <c r="D141" s="109"/>
      <c r="E141" s="81"/>
      <c r="F141" s="81"/>
      <c r="G141" s="81"/>
      <c r="H141" s="81"/>
      <c r="M141" s="198">
        <v>18</v>
      </c>
      <c r="N141" s="198">
        <v>0.11</v>
      </c>
      <c r="O141" s="198">
        <v>0.55000000000000004</v>
      </c>
    </row>
    <row r="142" spans="1:15" ht="15" hidden="1" customHeight="1" x14ac:dyDescent="0.35">
      <c r="B142" s="92" t="s">
        <v>435</v>
      </c>
      <c r="C142" t="s">
        <v>533</v>
      </c>
      <c r="D142" s="109"/>
      <c r="E142" s="81"/>
      <c r="F142" s="81"/>
      <c r="G142" s="81"/>
      <c r="H142" s="81"/>
      <c r="M142" s="198">
        <v>17</v>
      </c>
      <c r="N142" s="198">
        <v>0.1</v>
      </c>
      <c r="O142" s="198">
        <v>0.55000000000000004</v>
      </c>
    </row>
    <row r="143" spans="1:15" ht="15" hidden="1" customHeight="1" x14ac:dyDescent="0.35">
      <c r="C143" s="270" t="s">
        <v>534</v>
      </c>
      <c r="D143" s="170" t="s">
        <v>436</v>
      </c>
      <c r="E143" s="170"/>
      <c r="F143" s="170"/>
      <c r="G143" s="170"/>
      <c r="H143" s="170"/>
      <c r="I143" s="2" t="s">
        <v>358</v>
      </c>
      <c r="M143" s="198">
        <v>16</v>
      </c>
      <c r="N143" s="198">
        <v>0.1</v>
      </c>
      <c r="O143" s="198">
        <v>0.49</v>
      </c>
    </row>
    <row r="144" spans="1:15" ht="15" hidden="1" customHeight="1" x14ac:dyDescent="0.35">
      <c r="C144" s="270" t="s">
        <v>535</v>
      </c>
      <c r="D144" s="93" t="s">
        <v>425</v>
      </c>
      <c r="E144" s="81"/>
      <c r="F144" s="81"/>
      <c r="I144" s="2" t="s">
        <v>358</v>
      </c>
      <c r="M144" s="198">
        <v>15</v>
      </c>
      <c r="N144" s="198">
        <v>0.09</v>
      </c>
      <c r="O144" s="198">
        <v>0.49</v>
      </c>
    </row>
    <row r="145" spans="1:15" ht="15" hidden="1" customHeight="1" x14ac:dyDescent="0.35">
      <c r="C145" s="270" t="s">
        <v>536</v>
      </c>
      <c r="D145" s="93" t="s">
        <v>440</v>
      </c>
      <c r="E145" s="81"/>
      <c r="F145" s="81"/>
      <c r="I145" s="2" t="s">
        <v>358</v>
      </c>
      <c r="M145" s="198">
        <v>14</v>
      </c>
      <c r="N145" s="198">
        <v>0.09</v>
      </c>
      <c r="O145" s="198">
        <v>0.44</v>
      </c>
    </row>
    <row r="146" spans="1:15" ht="15" hidden="1" customHeight="1" x14ac:dyDescent="0.35">
      <c r="M146" s="198">
        <v>13</v>
      </c>
      <c r="N146" s="198">
        <v>0.08</v>
      </c>
      <c r="O146" s="198">
        <v>0.44</v>
      </c>
    </row>
    <row r="147" spans="1:15" ht="15" hidden="1" customHeight="1" x14ac:dyDescent="0.35">
      <c r="M147" s="198">
        <v>12</v>
      </c>
      <c r="N147" s="198">
        <v>0.08</v>
      </c>
      <c r="O147" s="198">
        <v>0.38</v>
      </c>
    </row>
    <row r="148" spans="1:15" ht="18.5" x14ac:dyDescent="0.45">
      <c r="A148" s="250" t="s">
        <v>631</v>
      </c>
      <c r="B148" s="178"/>
      <c r="C148" s="178"/>
      <c r="D148" s="175"/>
      <c r="E148" s="176"/>
      <c r="F148" s="176"/>
      <c r="G148" s="176"/>
      <c r="H148" s="176"/>
      <c r="I148" s="177"/>
    </row>
    <row r="149" spans="1:15" ht="15" hidden="1" customHeight="1" x14ac:dyDescent="0.35"/>
    <row r="150" spans="1:15" ht="17.25" customHeight="1" x14ac:dyDescent="0.35">
      <c r="A150" s="213" t="s">
        <v>609</v>
      </c>
      <c r="B150" s="214"/>
      <c r="C150" s="214"/>
      <c r="D150" s="210"/>
      <c r="E150" s="210"/>
      <c r="F150" s="210"/>
      <c r="G150" s="210"/>
      <c r="H150" s="210"/>
      <c r="I150" s="210"/>
    </row>
    <row r="151" spans="1:15" ht="17.25" customHeight="1" x14ac:dyDescent="0.35">
      <c r="A151" s="180"/>
      <c r="B151" s="376" t="s">
        <v>633</v>
      </c>
      <c r="C151" s="376"/>
      <c r="D151" s="376"/>
      <c r="E151" s="376"/>
      <c r="F151" s="376"/>
      <c r="G151" s="376"/>
      <c r="H151" s="376"/>
      <c r="I151" s="376"/>
    </row>
    <row r="152" spans="1:15" ht="15" hidden="1" customHeight="1" x14ac:dyDescent="0.35">
      <c r="A152" s="180"/>
      <c r="B152" s="209"/>
      <c r="C152" s="209"/>
      <c r="D152" s="209"/>
      <c r="E152" s="209"/>
      <c r="F152" s="208"/>
      <c r="G152" s="80"/>
      <c r="H152" s="80"/>
      <c r="I152" s="180"/>
    </row>
    <row r="153" spans="1:15" ht="16.5" customHeight="1" x14ac:dyDescent="0.35">
      <c r="A153" s="215" t="s">
        <v>611</v>
      </c>
      <c r="B153" s="216"/>
      <c r="C153" s="111"/>
      <c r="D153" s="111"/>
      <c r="E153" s="111"/>
      <c r="F153" s="111"/>
      <c r="G153" s="111"/>
      <c r="H153" s="111"/>
      <c r="I153" s="111"/>
    </row>
    <row r="154" spans="1:15" ht="18.75" customHeight="1" x14ac:dyDescent="0.35">
      <c r="A154" s="215"/>
      <c r="B154" s="381" t="s">
        <v>627</v>
      </c>
      <c r="C154" s="381"/>
      <c r="D154" s="381"/>
      <c r="E154" s="381"/>
      <c r="F154" s="381"/>
      <c r="G154" s="381"/>
      <c r="H154" s="381"/>
      <c r="I154" s="381"/>
    </row>
    <row r="155" spans="1:15" ht="12" hidden="1" customHeight="1" x14ac:dyDescent="0.35">
      <c r="A155" s="207"/>
      <c r="B155" s="266"/>
      <c r="C155" s="271"/>
      <c r="D155" s="271"/>
      <c r="E155" s="271"/>
      <c r="F155" s="271"/>
      <c r="G155" s="271"/>
      <c r="H155" s="271"/>
      <c r="I155" s="271"/>
      <c r="J155" s="77"/>
    </row>
    <row r="156" spans="1:15" x14ac:dyDescent="0.35">
      <c r="A156" s="207"/>
      <c r="B156" s="219" t="s">
        <v>604</v>
      </c>
      <c r="C156" s="219"/>
      <c r="D156" s="219"/>
      <c r="E156" s="219"/>
      <c r="F156" s="219"/>
      <c r="H156" s="211">
        <f>E139</f>
        <v>19.399224806201552</v>
      </c>
      <c r="I156" s="212" t="s">
        <v>583</v>
      </c>
    </row>
    <row r="157" spans="1:15" ht="15" hidden="1" customHeight="1" x14ac:dyDescent="0.35">
      <c r="A157" s="207"/>
      <c r="B157" s="265"/>
      <c r="C157" s="265"/>
      <c r="D157" s="265"/>
      <c r="E157" s="265"/>
      <c r="F157" s="265"/>
      <c r="H157" s="218"/>
      <c r="I157" s="80"/>
    </row>
    <row r="158" spans="1:15" ht="15" customHeight="1" x14ac:dyDescent="0.35">
      <c r="A158" s="207"/>
      <c r="B158" s="383" t="s">
        <v>600</v>
      </c>
      <c r="C158" s="383"/>
      <c r="D158" s="383"/>
      <c r="E158" s="383"/>
      <c r="F158" s="383"/>
      <c r="G158" s="383"/>
      <c r="H158" s="224">
        <f>I125</f>
        <v>0.15</v>
      </c>
      <c r="I158" s="115" t="s">
        <v>597</v>
      </c>
    </row>
    <row r="159" spans="1:15" ht="15.75" customHeight="1" x14ac:dyDescent="0.35">
      <c r="A159" s="207"/>
      <c r="B159" s="383" t="s">
        <v>601</v>
      </c>
      <c r="C159" s="383"/>
      <c r="D159" s="383"/>
      <c r="E159" s="383"/>
      <c r="F159" s="383"/>
      <c r="G159" s="383"/>
      <c r="H159" s="212">
        <f>I126</f>
        <v>0.77</v>
      </c>
      <c r="I159" s="115" t="s">
        <v>597</v>
      </c>
    </row>
    <row r="160" spans="1:15" ht="12.75" customHeight="1" x14ac:dyDescent="0.35">
      <c r="A160" s="207"/>
      <c r="B160" s="268"/>
      <c r="C160" s="268"/>
      <c r="D160" s="268"/>
      <c r="E160" s="268"/>
      <c r="F160" s="268"/>
      <c r="G160" s="80"/>
      <c r="H160" s="80"/>
      <c r="I160" s="180"/>
    </row>
    <row r="161" spans="1:6" x14ac:dyDescent="0.35">
      <c r="A161" t="s">
        <v>538</v>
      </c>
    </row>
    <row r="164" spans="1:6" x14ac:dyDescent="0.35">
      <c r="F164" s="232"/>
    </row>
  </sheetData>
  <mergeCells count="36">
    <mergeCell ref="C43:H43"/>
    <mergeCell ref="C54:H54"/>
    <mergeCell ref="C71:H71"/>
    <mergeCell ref="C55:H55"/>
    <mergeCell ref="B58:H58"/>
    <mergeCell ref="B61:H61"/>
    <mergeCell ref="B64:H64"/>
    <mergeCell ref="C69:H69"/>
    <mergeCell ref="E52:G52"/>
    <mergeCell ref="B158:G158"/>
    <mergeCell ref="B159:G159"/>
    <mergeCell ref="B154:I154"/>
    <mergeCell ref="B151:I151"/>
    <mergeCell ref="B11:H11"/>
    <mergeCell ref="B12:H12"/>
    <mergeCell ref="B15:H15"/>
    <mergeCell ref="B18:H18"/>
    <mergeCell ref="C22:H22"/>
    <mergeCell ref="C25:H25"/>
    <mergeCell ref="C38:H38"/>
    <mergeCell ref="C41:H41"/>
    <mergeCell ref="C44:H44"/>
    <mergeCell ref="C47:H47"/>
    <mergeCell ref="B51:H51"/>
    <mergeCell ref="C77:H77"/>
    <mergeCell ref="C123:H123"/>
    <mergeCell ref="C72:H72"/>
    <mergeCell ref="C91:H91"/>
    <mergeCell ref="C94:H94"/>
    <mergeCell ref="C117:H117"/>
    <mergeCell ref="C80:H80"/>
    <mergeCell ref="C84:H84"/>
    <mergeCell ref="C81:H81"/>
    <mergeCell ref="C78:H78"/>
    <mergeCell ref="C120:H120"/>
    <mergeCell ref="C75:H75"/>
  </mergeCells>
  <conditionalFormatting sqref="I12:I13">
    <cfRule type="containsText" dxfId="914" priority="159" operator="containsText" text="Neen">
      <formula>NOT(ISERROR(SEARCH("Neen",I12)))</formula>
    </cfRule>
    <cfRule type="containsText" dxfId="913" priority="160" operator="containsText" text="Ja">
      <formula>NOT(ISERROR(SEARCH("Ja",I12)))</formula>
    </cfRule>
    <cfRule type="colorScale" priority="161">
      <colorScale>
        <cfvo type="min"/>
        <cfvo type="max"/>
        <color rgb="FF92D050"/>
        <color rgb="FFFFEF9C"/>
      </colorScale>
    </cfRule>
  </conditionalFormatting>
  <conditionalFormatting sqref="I22:I23">
    <cfRule type="cellIs" dxfId="912" priority="156" operator="equal">
      <formula>"Nvt"</formula>
    </cfRule>
    <cfRule type="cellIs" dxfId="911" priority="157" operator="equal">
      <formula>"neen"</formula>
    </cfRule>
    <cfRule type="cellIs" dxfId="910" priority="158" operator="equal">
      <formula>"ja"</formula>
    </cfRule>
  </conditionalFormatting>
  <conditionalFormatting sqref="I25:I27 I51 I53">
    <cfRule type="cellIs" dxfId="909" priority="153" operator="equal">
      <formula>"Nvt"</formula>
    </cfRule>
    <cfRule type="cellIs" dxfId="908" priority="154" operator="equal">
      <formula>"Neen"</formula>
    </cfRule>
    <cfRule type="cellIs" dxfId="907" priority="155" operator="equal">
      <formula>"ja"</formula>
    </cfRule>
  </conditionalFormatting>
  <conditionalFormatting sqref="I38:I39">
    <cfRule type="cellIs" dxfId="906" priority="150" operator="equal">
      <formula>"Nvt"</formula>
    </cfRule>
    <cfRule type="cellIs" dxfId="905" priority="151" operator="equal">
      <formula>"Neen"</formula>
    </cfRule>
    <cfRule type="cellIs" dxfId="904" priority="152" operator="equal">
      <formula>"ja"</formula>
    </cfRule>
  </conditionalFormatting>
  <conditionalFormatting sqref="I41:I42">
    <cfRule type="cellIs" dxfId="903" priority="147" operator="equal">
      <formula>"Nvt"</formula>
    </cfRule>
    <cfRule type="cellIs" dxfId="902" priority="148" operator="equal">
      <formula>"Neen"</formula>
    </cfRule>
    <cfRule type="cellIs" dxfId="901" priority="149" operator="equal">
      <formula>"ja"</formula>
    </cfRule>
  </conditionalFormatting>
  <conditionalFormatting sqref="I44:I45">
    <cfRule type="cellIs" dxfId="900" priority="144" operator="equal">
      <formula>"Nvt"</formula>
    </cfRule>
    <cfRule type="cellIs" dxfId="899" priority="145" operator="equal">
      <formula>"Neen"</formula>
    </cfRule>
    <cfRule type="cellIs" dxfId="898" priority="146" operator="equal">
      <formula>"ja"</formula>
    </cfRule>
  </conditionalFormatting>
  <conditionalFormatting sqref="I47:I48">
    <cfRule type="cellIs" dxfId="897" priority="141" operator="equal">
      <formula>"Nvt"</formula>
    </cfRule>
    <cfRule type="cellIs" dxfId="896" priority="142" operator="equal">
      <formula>"Neen"</formula>
    </cfRule>
    <cfRule type="cellIs" dxfId="895" priority="143" operator="equal">
      <formula>"ja"</formula>
    </cfRule>
  </conditionalFormatting>
  <conditionalFormatting sqref="I58:I59">
    <cfRule type="cellIs" dxfId="894" priority="125" operator="equal">
      <formula>"Nvt"</formula>
    </cfRule>
    <cfRule type="cellIs" dxfId="893" priority="126" operator="equal">
      <formula>"Neen"</formula>
    </cfRule>
    <cfRule type="cellIs" dxfId="892" priority="127" operator="equal">
      <formula>"ja"</formula>
    </cfRule>
  </conditionalFormatting>
  <conditionalFormatting sqref="I61:I62">
    <cfRule type="cellIs" dxfId="891" priority="122" operator="equal">
      <formula>"Nvt"</formula>
    </cfRule>
    <cfRule type="cellIs" dxfId="890" priority="123" operator="equal">
      <formula>"Neen"</formula>
    </cfRule>
    <cfRule type="cellIs" dxfId="889" priority="124" operator="equal">
      <formula>"ja"</formula>
    </cfRule>
  </conditionalFormatting>
  <conditionalFormatting sqref="I69:I70">
    <cfRule type="cellIs" dxfId="888" priority="119" operator="equal">
      <formula>"Nvt"</formula>
    </cfRule>
    <cfRule type="cellIs" dxfId="887" priority="120" operator="equal">
      <formula>"Neen"</formula>
    </cfRule>
    <cfRule type="cellIs" dxfId="886" priority="121" operator="equal">
      <formula>"ja"</formula>
    </cfRule>
  </conditionalFormatting>
  <conditionalFormatting sqref="I72:I73">
    <cfRule type="cellIs" dxfId="885" priority="116" operator="equal">
      <formula>"Nvt"</formula>
    </cfRule>
    <cfRule type="cellIs" dxfId="884" priority="117" operator="equal">
      <formula>"Neen"</formula>
    </cfRule>
    <cfRule type="cellIs" dxfId="883" priority="118" operator="equal">
      <formula>"ja"</formula>
    </cfRule>
  </conditionalFormatting>
  <conditionalFormatting sqref="I75:I76">
    <cfRule type="cellIs" dxfId="882" priority="113" operator="equal">
      <formula>"Nvt"</formula>
    </cfRule>
    <cfRule type="cellIs" dxfId="881" priority="114" operator="equal">
      <formula>"Neen"</formula>
    </cfRule>
    <cfRule type="cellIs" dxfId="880" priority="115" operator="equal">
      <formula>"ja"</formula>
    </cfRule>
  </conditionalFormatting>
  <conditionalFormatting sqref="I79">
    <cfRule type="cellIs" dxfId="879" priority="110" operator="equal">
      <formula>"Nvt"</formula>
    </cfRule>
    <cfRule type="cellIs" dxfId="878" priority="111" operator="equal">
      <formula>"Neen"</formula>
    </cfRule>
    <cfRule type="cellIs" dxfId="877" priority="112" operator="equal">
      <formula>"ja"</formula>
    </cfRule>
  </conditionalFormatting>
  <conditionalFormatting sqref="I81:I82">
    <cfRule type="cellIs" dxfId="876" priority="107" operator="equal">
      <formula>"Nvt"</formula>
    </cfRule>
    <cfRule type="cellIs" dxfId="875" priority="108" operator="equal">
      <formula>"Neen"</formula>
    </cfRule>
    <cfRule type="cellIs" dxfId="874" priority="109" operator="equal">
      <formula>"ja"</formula>
    </cfRule>
  </conditionalFormatting>
  <conditionalFormatting sqref="I91:I92">
    <cfRule type="cellIs" dxfId="873" priority="104" operator="equal">
      <formula>"Nvt"</formula>
    </cfRule>
    <cfRule type="cellIs" dxfId="872" priority="105" operator="equal">
      <formula>"Neen"</formula>
    </cfRule>
    <cfRule type="cellIs" dxfId="871" priority="106" operator="equal">
      <formula>"ja"</formula>
    </cfRule>
  </conditionalFormatting>
  <conditionalFormatting sqref="I94:I95">
    <cfRule type="cellIs" dxfId="870" priority="101" operator="equal">
      <formula>"Nvt"</formula>
    </cfRule>
    <cfRule type="cellIs" dxfId="869" priority="102" operator="equal">
      <formula>"Neen"</formula>
    </cfRule>
    <cfRule type="cellIs" dxfId="868" priority="103" operator="equal">
      <formula>"ja"</formula>
    </cfRule>
  </conditionalFormatting>
  <conditionalFormatting sqref="I83:I85">
    <cfRule type="containsText" dxfId="867" priority="56" operator="containsText" text="Nvt">
      <formula>NOT(ISERROR(SEARCH("Nvt",I83)))</formula>
    </cfRule>
    <cfRule type="containsText" dxfId="866" priority="98" operator="containsText" text="Vuil">
      <formula>NOT(ISERROR(SEARCH("Vuil",I83)))</formula>
    </cfRule>
    <cfRule type="containsText" dxfId="865" priority="99" operator="containsText" text="Matig schoon">
      <formula>NOT(ISERROR(SEARCH("Matig schoon",I83)))</formula>
    </cfRule>
    <cfRule type="containsText" dxfId="864" priority="100" operator="containsText" text="Schoon">
      <formula>NOT(ISERROR(SEARCH("Schoon",I83)))</formula>
    </cfRule>
  </conditionalFormatting>
  <conditionalFormatting sqref="I88:I89">
    <cfRule type="cellIs" dxfId="863" priority="95" operator="equal">
      <formula>"Nvt"</formula>
    </cfRule>
    <cfRule type="cellIs" dxfId="862" priority="96" operator="equal">
      <formula>"Neen"</formula>
    </cfRule>
    <cfRule type="cellIs" dxfId="861" priority="97" operator="equal">
      <formula>"ja"</formula>
    </cfRule>
  </conditionalFormatting>
  <conditionalFormatting sqref="I120">
    <cfRule type="cellIs" dxfId="860" priority="86" operator="equal">
      <formula>"Nvt"</formula>
    </cfRule>
    <cfRule type="cellIs" dxfId="859" priority="87" operator="equal">
      <formula>"Neen"</formula>
    </cfRule>
    <cfRule type="cellIs" dxfId="858" priority="88" operator="equal">
      <formula>"ja"</formula>
    </cfRule>
  </conditionalFormatting>
  <conditionalFormatting sqref="I143">
    <cfRule type="cellIs" dxfId="857" priority="83" operator="equal">
      <formula>"Nvt"</formula>
    </cfRule>
    <cfRule type="cellIs" dxfId="856" priority="84" operator="equal">
      <formula>"Neen"</formula>
    </cfRule>
    <cfRule type="cellIs" dxfId="855" priority="85" operator="equal">
      <formula>"ja"</formula>
    </cfRule>
  </conditionalFormatting>
  <conditionalFormatting sqref="I123:I124 I127">
    <cfRule type="cellIs" dxfId="854" priority="80" operator="equal">
      <formula>"Nvt"</formula>
    </cfRule>
    <cfRule type="cellIs" dxfId="853" priority="81" operator="equal">
      <formula>"Neen"</formula>
    </cfRule>
    <cfRule type="cellIs" dxfId="852" priority="82" operator="equal">
      <formula>"ja"</formula>
    </cfRule>
  </conditionalFormatting>
  <conditionalFormatting sqref="I144:I145">
    <cfRule type="cellIs" dxfId="851" priority="77" operator="equal">
      <formula>"Nvt"</formula>
    </cfRule>
    <cfRule type="cellIs" dxfId="850" priority="78" operator="equal">
      <formula>"Neen"</formula>
    </cfRule>
    <cfRule type="cellIs" dxfId="849" priority="79" operator="equal">
      <formula>"ja"</formula>
    </cfRule>
  </conditionalFormatting>
  <conditionalFormatting sqref="I142">
    <cfRule type="cellIs" dxfId="848" priority="74" operator="equal">
      <formula>"Nvt"</formula>
    </cfRule>
    <cfRule type="cellIs" dxfId="847" priority="75" operator="equal">
      <formula>"Neen"</formula>
    </cfRule>
    <cfRule type="cellIs" dxfId="846" priority="76" operator="equal">
      <formula>"ja"</formula>
    </cfRule>
  </conditionalFormatting>
  <conditionalFormatting sqref="I87">
    <cfRule type="cellIs" dxfId="845" priority="71" operator="equal">
      <formula>"Nvt"</formula>
    </cfRule>
    <cfRule type="cellIs" dxfId="844" priority="72" operator="equal">
      <formula>"Neen"</formula>
    </cfRule>
    <cfRule type="cellIs" dxfId="843" priority="73" operator="equal">
      <formula>"ja"</formula>
    </cfRule>
  </conditionalFormatting>
  <conditionalFormatting sqref="H98">
    <cfRule type="containsText" dxfId="842" priority="69" operator="containsText" text="Geen rooster(s) aanwezig">
      <formula>NOT(ISERROR(SEARCH("Geen rooster(s) aanwezig",H98)))</formula>
    </cfRule>
    <cfRule type="containsText" dxfId="841" priority="70" operator="containsText" text="Rooster(s) aanwezig">
      <formula>NOT(ISERROR(SEARCH("Rooster(s) aanwezig",H98)))</formula>
    </cfRule>
  </conditionalFormatting>
  <conditionalFormatting sqref="I18:I19">
    <cfRule type="cellIs" dxfId="840" priority="66" operator="equal">
      <formula>"Nvt"</formula>
    </cfRule>
    <cfRule type="cellIs" dxfId="839" priority="67" operator="equal">
      <formula>"neen"</formula>
    </cfRule>
    <cfRule type="cellIs" dxfId="838" priority="68" operator="equal">
      <formula>"ja"</formula>
    </cfRule>
  </conditionalFormatting>
  <conditionalFormatting sqref="H116">
    <cfRule type="containsText" dxfId="837" priority="64" operator="containsText" text="Extra plaatsen beschikbaar">
      <formula>NOT(ISERROR(SEARCH("Extra plaatsen beschikbaar",H116)))</formula>
    </cfRule>
    <cfRule type="containsText" dxfId="836" priority="65" operator="containsText" text="Plaatsen tekort">
      <formula>NOT(ISERROR(SEARCH("Plaatsen tekort",H116)))</formula>
    </cfRule>
  </conditionalFormatting>
  <conditionalFormatting sqref="D53">
    <cfRule type="containsText" dxfId="835" priority="59" operator="containsText" text="II. 400 - 600: Matig">
      <formula>NOT(ISERROR(SEARCH("II. 400 - 600: Matig",D53)))</formula>
    </cfRule>
    <cfRule type="containsText" dxfId="834" priority="60" operator="containsText" text="IV. &gt; 1000: Slecht">
      <formula>NOT(ISERROR(SEARCH("IV. &gt; 1000: Slecht",D53)))</formula>
    </cfRule>
    <cfRule type="containsText" dxfId="833" priority="61" operator="containsText" text="III. 600 - 1000: Onvoldoende">
      <formula>NOT(ISERROR(SEARCH("III. 600 - 1000: Onvoldoende",D53)))</formula>
    </cfRule>
    <cfRule type="containsText" dxfId="832" priority="62" operator="containsText" text="I. 250 - 400: Goed">
      <formula>NOT(ISERROR(SEARCH("I. 250 - 400: Goed",D53)))</formula>
    </cfRule>
    <cfRule type="containsText" dxfId="831" priority="63" operator="containsText" text="O. &lt; 250: Zeer goed">
      <formula>NOT(ISERROR(SEARCH("O. &lt; 250: Zeer goed",D53)))</formula>
    </cfRule>
  </conditionalFormatting>
  <conditionalFormatting sqref="I116">
    <cfRule type="cellIs" dxfId="830" priority="57" operator="greaterThan">
      <formula>0</formula>
    </cfRule>
    <cfRule type="cellIs" dxfId="829" priority="58" operator="lessThanOrEqual">
      <formula>0</formula>
    </cfRule>
  </conditionalFormatting>
  <conditionalFormatting sqref="I144">
    <cfRule type="cellIs" dxfId="828" priority="53" operator="equal">
      <formula>"Nvt"</formula>
    </cfRule>
    <cfRule type="cellIs" dxfId="827" priority="54" operator="equal">
      <formula>"Neen"</formula>
    </cfRule>
    <cfRule type="cellIs" dxfId="826" priority="55" operator="equal">
      <formula>"ja"</formula>
    </cfRule>
  </conditionalFormatting>
  <conditionalFormatting sqref="I143">
    <cfRule type="cellIs" dxfId="825" priority="50" operator="equal">
      <formula>"Nvt"</formula>
    </cfRule>
    <cfRule type="cellIs" dxfId="824" priority="51" operator="equal">
      <formula>"Neen"</formula>
    </cfRule>
    <cfRule type="cellIs" dxfId="823" priority="52" operator="equal">
      <formula>"ja"</formula>
    </cfRule>
  </conditionalFormatting>
  <conditionalFormatting sqref="I55:I56">
    <cfRule type="cellIs" dxfId="822" priority="47" operator="equal">
      <formula>"Nvt"</formula>
    </cfRule>
    <cfRule type="cellIs" dxfId="821" priority="48" operator="equal">
      <formula>"Neen"</formula>
    </cfRule>
    <cfRule type="cellIs" dxfId="820" priority="49" operator="equal">
      <formula>"ja"</formula>
    </cfRule>
  </conditionalFormatting>
  <conditionalFormatting sqref="I15:I16">
    <cfRule type="cellIs" dxfId="819" priority="41" operator="equal">
      <formula>"Nvt"</formula>
    </cfRule>
    <cfRule type="cellIs" dxfId="818" priority="42" operator="equal">
      <formula>"neen"</formula>
    </cfRule>
    <cfRule type="cellIs" dxfId="817" priority="43" operator="equal">
      <formula>"ja"</formula>
    </cfRule>
  </conditionalFormatting>
  <conditionalFormatting sqref="I64:I65">
    <cfRule type="cellIs" dxfId="816" priority="38" operator="equal">
      <formula>"Nvt"</formula>
    </cfRule>
    <cfRule type="cellIs" dxfId="815" priority="39" operator="equal">
      <formula>"Neen"</formula>
    </cfRule>
    <cfRule type="cellIs" dxfId="814" priority="40" operator="equal">
      <formula>"ja"</formula>
    </cfRule>
  </conditionalFormatting>
  <conditionalFormatting sqref="I63">
    <cfRule type="containsText" dxfId="813" priority="33" operator="containsText" text="Ja">
      <formula>NOT(ISERROR(SEARCH("Ja",I63)))</formula>
    </cfRule>
    <cfRule type="containsText" dxfId="812" priority="34" operator="containsText" text="Neen">
      <formula>NOT(ISERROR(SEARCH("Neen",I63)))</formula>
    </cfRule>
    <cfRule type="containsText" dxfId="811" priority="35" operator="containsText" text="Nvt">
      <formula>NOT(ISERROR(SEARCH("Nvt",I63)))</formula>
    </cfRule>
    <cfRule type="containsText" dxfId="810" priority="36" operator="containsText" text="Nvt">
      <formula>NOT(ISERROR(SEARCH("Nvt",I63)))</formula>
    </cfRule>
    <cfRule type="containsText" dxfId="809" priority="37" operator="containsText" text="Neen">
      <formula>NOT(ISERROR(SEARCH("Neen",I63)))</formula>
    </cfRule>
  </conditionalFormatting>
  <conditionalFormatting sqref="I71">
    <cfRule type="containsText" dxfId="808" priority="28" operator="containsText" text="Ja">
      <formula>NOT(ISERROR(SEARCH("Ja",I71)))</formula>
    </cfRule>
    <cfRule type="containsText" dxfId="807" priority="29" operator="containsText" text="Neen">
      <formula>NOT(ISERROR(SEARCH("Neen",I71)))</formula>
    </cfRule>
    <cfRule type="containsText" dxfId="806" priority="30" operator="containsText" text="Nvt">
      <formula>NOT(ISERROR(SEARCH("Nvt",I71)))</formula>
    </cfRule>
    <cfRule type="containsText" dxfId="805" priority="31" operator="containsText" text="Nvt">
      <formula>NOT(ISERROR(SEARCH("Nvt",I71)))</formula>
    </cfRule>
    <cfRule type="containsText" dxfId="804" priority="32" operator="containsText" text="Neen">
      <formula>NOT(ISERROR(SEARCH("Neen",I71)))</formula>
    </cfRule>
  </conditionalFormatting>
  <conditionalFormatting sqref="I80">
    <cfRule type="containsText" dxfId="803" priority="23" operator="containsText" text="Ja">
      <formula>NOT(ISERROR(SEARCH("Ja",I80)))</formula>
    </cfRule>
    <cfRule type="containsText" dxfId="802" priority="24" operator="containsText" text="Neen">
      <formula>NOT(ISERROR(SEARCH("Neen",I80)))</formula>
    </cfRule>
    <cfRule type="containsText" dxfId="801" priority="25" operator="containsText" text="Nvt">
      <formula>NOT(ISERROR(SEARCH("Nvt",I80)))</formula>
    </cfRule>
    <cfRule type="containsText" dxfId="800" priority="26" operator="containsText" text="Nvt">
      <formula>NOT(ISERROR(SEARCH("Nvt",I80)))</formula>
    </cfRule>
    <cfRule type="containsText" dxfId="799" priority="27" operator="containsText" text="Neen">
      <formula>NOT(ISERROR(SEARCH("Neen",I80)))</formula>
    </cfRule>
  </conditionalFormatting>
  <conditionalFormatting sqref="I93 I90 I77:I78 I74 I68 I60 I57 I54 I50 I46 I43 I40 I37 I24 I21 I17 I14 I11">
    <cfRule type="cellIs" dxfId="798" priority="20" operator="equal">
      <formula>"Nvt"</formula>
    </cfRule>
    <cfRule type="cellIs" dxfId="797" priority="21" operator="equal">
      <formula>"Neen"</formula>
    </cfRule>
    <cfRule type="cellIs" dxfId="796" priority="22" operator="equal">
      <formula>"ja"</formula>
    </cfRule>
  </conditionalFormatting>
  <conditionalFormatting sqref="I119">
    <cfRule type="cellIs" dxfId="795" priority="17" operator="equal">
      <formula>"Nvt"</formula>
    </cfRule>
    <cfRule type="cellIs" dxfId="794" priority="18" operator="equal">
      <formula>"Neen"</formula>
    </cfRule>
    <cfRule type="cellIs" dxfId="793" priority="19" operator="equal">
      <formula>"ja"</formula>
    </cfRule>
  </conditionalFormatting>
  <conditionalFormatting sqref="I122">
    <cfRule type="cellIs" dxfId="792" priority="14" operator="equal">
      <formula>"Nvt"</formula>
    </cfRule>
    <cfRule type="cellIs" dxfId="791" priority="15" operator="equal">
      <formula>"Neen"</formula>
    </cfRule>
    <cfRule type="cellIs" dxfId="790" priority="16" operator="equal">
      <formula>"ja"</formula>
    </cfRule>
  </conditionalFormatting>
  <dataValidations count="1">
    <dataValidation type="list" allowBlank="1" showInputMessage="1" showErrorMessage="1" sqref="I91:I92 I94:I95 I123:I124 I127 I64:I65 I55:I56 I58:I59 I61:I62 I142:I145 I51 I22:I23 I25:I27 I81:I82 I69:I70 I72:I73 I79 I75:I76 I15:I16 I18:I19 I120 I87:I88" xr:uid="{00000000-0002-0000-0700-000000000000}">
      <formula1>$A$97:$A$100</formula1>
    </dataValidation>
  </dataValidations>
  <pageMargins left="0.70866141732283472" right="0.70866141732283472" top="0.74803149606299213" bottom="0.74803149606299213" header="0.31496062992125984" footer="0.31496062992125984"/>
  <pageSetup paperSize="9" scale="78" orientation="portrait" horizontalDpi="1200" verticalDpi="1200" r:id="rId1"/>
  <rowBreaks count="2" manualBreakCount="2">
    <brk id="48" max="8" man="1"/>
    <brk id="95" max="8" man="1"/>
  </rowBreaks>
  <legacy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9806F458-00CB-4691-B976-F1D69BB07E0B}">
            <xm:f>NOT(ISERROR(SEARCH(Masterdata!$B$189,H52)))</xm:f>
            <xm:f>Masterdata!$B$189</xm:f>
            <x14:dxf>
              <fill>
                <patternFill>
                  <bgColor rgb="FFFF0000"/>
                </patternFill>
              </fill>
            </x14:dxf>
          </x14:cfRule>
          <x14:cfRule type="containsText" priority="6" operator="containsText" id="{AFDF021A-F9D8-445B-864F-55B1526109A1}">
            <xm:f>NOT(ISERROR(SEARCH(Masterdata!$B$188,H52)))</xm:f>
            <xm:f>Masterdata!$B$188</xm:f>
            <x14:dxf>
              <fill>
                <patternFill>
                  <bgColor rgb="FFFFC000"/>
                </patternFill>
              </fill>
            </x14:dxf>
          </x14:cfRule>
          <x14:cfRule type="containsText" priority="7" operator="containsText" id="{B191CFB4-91F1-4C4A-9F12-DC1ACD4FFB57}">
            <xm:f>NOT(ISERROR(SEARCH(Masterdata!$B$187,H52)))</xm:f>
            <xm:f>Masterdata!$B$187</xm:f>
            <x14:dxf>
              <fill>
                <patternFill>
                  <bgColor rgb="FF92D050"/>
                </patternFill>
              </fill>
            </x14:dxf>
          </x14:cfRule>
          <x14:cfRule type="containsText" priority="8" operator="containsText" id="{8D2D6B4D-CE7D-4489-87C9-FBCDE52CEE9D}">
            <xm:f>NOT(ISERROR(SEARCH(Masterdata!$B$186,H52)))</xm:f>
            <xm:f>Masterdata!$B$186</xm:f>
            <x14:dxf>
              <fill>
                <patternFill>
                  <bgColor rgb="FF92D050"/>
                </patternFill>
              </fill>
            </x14:dxf>
          </x14:cfRule>
          <xm:sqref>H52:I52</xm:sqref>
        </x14:conditionalFormatting>
        <x14:conditionalFormatting xmlns:xm="http://schemas.microsoft.com/office/excel/2006/main">
          <x14:cfRule type="containsText" priority="1" operator="containsText" id="{E6C9BE9C-1F55-4721-A9FA-C151F217BCF6}">
            <xm:f>NOT(ISERROR(SEARCH(Masterdata!$B$189,E52)))</xm:f>
            <xm:f>Masterdata!$B$189</xm:f>
            <x14:dxf>
              <fill>
                <patternFill>
                  <bgColor rgb="FFFF0000"/>
                </patternFill>
              </fill>
            </x14:dxf>
          </x14:cfRule>
          <x14:cfRule type="containsText" priority="2" operator="containsText" id="{D24C2962-6226-4AC3-B929-FDCE0225CFEE}">
            <xm:f>NOT(ISERROR(SEARCH(Masterdata!$B$188,E52)))</xm:f>
            <xm:f>Masterdata!$B$188</xm:f>
            <x14:dxf>
              <fill>
                <patternFill>
                  <bgColor rgb="FFFFC000"/>
                </patternFill>
              </fill>
            </x14:dxf>
          </x14:cfRule>
          <x14:cfRule type="containsText" priority="3" operator="containsText" id="{817A945E-0ED8-44BB-832E-A25B518696FB}">
            <xm:f>NOT(ISERROR(SEARCH(Masterdata!$B$187,E52)))</xm:f>
            <xm:f>Masterdata!$B$187</xm:f>
            <x14:dxf>
              <fill>
                <patternFill>
                  <bgColor rgb="FF92D050"/>
                </patternFill>
              </fill>
            </x14:dxf>
          </x14:cfRule>
          <x14:cfRule type="containsText" priority="4" operator="containsText" id="{5B1D8DCE-EECB-45D9-B9A0-7DDEAEEC53A3}">
            <xm:f>NOT(ISERROR(SEARCH(Masterdata!$B$186,E52)))</xm:f>
            <xm:f>Masterdata!$B$186</xm:f>
            <x14:dxf>
              <fill>
                <patternFill>
                  <bgColor rgb="FF92D050"/>
                </patternFill>
              </fill>
            </x14:dxf>
          </x14:cfRule>
          <xm:sqref>E52:G52</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700-000001000000}">
          <x14:formula1>
            <xm:f>Masterdata!$R$329:$R$486</xm:f>
          </x14:formula1>
          <xm:sqref>G113</xm:sqref>
        </x14:dataValidation>
        <x14:dataValidation type="list" allowBlank="1" showInputMessage="1" showErrorMessage="1" xr:uid="{00000000-0002-0000-0700-000002000000}">
          <x14:formula1>
            <xm:f>Masterdata!$L$325:$L$374</xm:f>
          </x14:formula1>
          <xm:sqref>F101:F110</xm:sqref>
        </x14:dataValidation>
        <x14:dataValidation type="list" allowBlank="1" showInputMessage="1" showErrorMessage="1" xr:uid="{00000000-0002-0000-0700-000003000000}">
          <x14:formula1>
            <xm:f>Masterdata!$A$306:$A$308</xm:f>
          </x14:formula1>
          <xm:sqref>H98</xm:sqref>
        </x14:dataValidation>
        <x14:dataValidation type="list" allowBlank="1" showInputMessage="1" showErrorMessage="1" xr:uid="{00000000-0002-0000-0700-000004000000}">
          <x14:formula1>
            <xm:f>Masterdata!$A$265:$A$268</xm:f>
          </x14:formula1>
          <xm:sqref>I83:I85</xm:sqref>
        </x14:dataValidation>
        <x14:dataValidation type="list" allowBlank="1" showInputMessage="1" showErrorMessage="1" xr:uid="{00000000-0002-0000-0700-000005000000}">
          <x14:formula1>
            <xm:f>Masterdata!$A$100:$A$103</xm:f>
          </x14:formula1>
          <xm:sqref>I24 I11 I14 I17 I21 I37:I48 I50 I54 I57 I60 I68 I74 I77:I78 I90 I93 I119 I122</xm:sqref>
        </x14:dataValidation>
        <x14:dataValidation type="list" allowBlank="1" showInputMessage="1" showErrorMessage="1" xr:uid="{00000000-0002-0000-0700-000006000000}">
          <x14:formula1>
            <xm:f>Masterdata!$A$80:$A$82</xm:f>
          </x14:formula1>
          <xm:sqref>I12:I13</xm:sqref>
        </x14:dataValidation>
        <x14:dataValidation type="list" allowBlank="1" showInputMessage="1" showErrorMessage="1" xr:uid="{00000000-0002-0000-0700-000007000000}">
          <x14:formula1>
            <xm:f>Masterdata!$P$329:$P$333</xm:f>
          </x14:formula1>
          <xm:sqref>G114</xm:sqref>
        </x14:dataValidation>
        <x14:dataValidation type="list" allowBlank="1" showInputMessage="1" showErrorMessage="1" xr:uid="{00000000-0002-0000-0700-000008000000}">
          <x14:formula1>
            <xm:f>Masterdata!$B$185:$B$190</xm:f>
          </x14:formula1>
          <xm:sqref>D53</xm:sqref>
        </x14:dataValidation>
        <x14:dataValidation type="list" allowBlank="1" showInputMessage="1" showErrorMessage="1" xr:uid="{00000000-0002-0000-0700-000009000000}">
          <x14:formula1>
            <xm:f>Masterdata!$N$5:$N$320</xm:f>
          </x14:formula1>
          <xm:sqref>C8 D5:D7</xm:sqref>
        </x14:dataValidation>
        <x14:dataValidation type="list" allowBlank="1" showInputMessage="1" showErrorMessage="1" xr:uid="{00000000-0002-0000-0700-00000A000000}">
          <x14:formula1>
            <xm:f>Masterdata!$C$5:$C$79</xm:f>
          </x14:formula1>
          <xm:sqref>I10</xm:sqref>
        </x14:dataValidation>
        <x14:dataValidation type="list" allowBlank="1" showInputMessage="1" showErrorMessage="1" xr:uid="{00000000-0002-0000-0700-00000B000000}">
          <x14:formula1>
            <xm:f>Masterdata!$A$165:$A$168</xm:f>
          </x14:formula1>
          <xm:sqref>I63 I71 I80</xm:sqref>
        </x14:dataValidation>
        <x14:dataValidation type="list" allowBlank="1" showInputMessage="1" showErrorMessage="1" xr:uid="{00000000-0002-0000-0700-00000C000000}">
          <x14:formula1>
            <xm:f>Masterdata!$B$186:$B$189</xm:f>
          </x14:formula1>
          <xm:sqref>E52:I52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W228"/>
  <sheetViews>
    <sheetView view="pageBreakPreview" topLeftCell="A177" zoomScaleNormal="100" zoomScaleSheetLayoutView="100" workbookViewId="0">
      <selection activeCell="G220" sqref="G220"/>
    </sheetView>
  </sheetViews>
  <sheetFormatPr defaultRowHeight="14.5" x14ac:dyDescent="0.35"/>
  <cols>
    <col min="1" max="1" width="13.26953125" customWidth="1"/>
    <col min="2" max="2" width="10.7265625" bestFit="1" customWidth="1"/>
    <col min="6" max="6" width="21.453125" customWidth="1"/>
    <col min="7" max="7" width="8.7265625" customWidth="1"/>
    <col min="8" max="8" width="10.26953125" customWidth="1"/>
    <col min="9" max="9" width="13.26953125" customWidth="1"/>
    <col min="10" max="10" width="11.1796875" customWidth="1"/>
    <col min="13" max="13" width="9.453125" bestFit="1" customWidth="1"/>
  </cols>
  <sheetData>
    <row r="1" spans="1:17" ht="18.5" x14ac:dyDescent="0.45">
      <c r="A1" s="122" t="s">
        <v>270</v>
      </c>
      <c r="B1" s="123"/>
      <c r="C1" s="124"/>
      <c r="D1" s="124"/>
      <c r="E1" s="124"/>
      <c r="F1" s="124"/>
      <c r="G1" s="124"/>
      <c r="H1" s="124"/>
      <c r="I1" s="124"/>
      <c r="J1" s="124"/>
      <c r="K1" s="124"/>
      <c r="L1" s="123"/>
    </row>
    <row r="2" spans="1:17" x14ac:dyDescent="0.35">
      <c r="B2" s="2"/>
      <c r="L2" s="2"/>
    </row>
    <row r="3" spans="1:17" x14ac:dyDescent="0.35">
      <c r="A3" s="1" t="s">
        <v>0</v>
      </c>
      <c r="B3" s="2"/>
      <c r="C3" s="402">
        <f>Voorblad!A42</f>
        <v>0</v>
      </c>
      <c r="D3" s="403"/>
      <c r="E3" s="403"/>
      <c r="F3" s="403"/>
      <c r="G3" s="403"/>
      <c r="H3" s="407"/>
      <c r="I3" s="407"/>
      <c r="J3" s="403"/>
      <c r="K3" s="403"/>
      <c r="L3" s="404"/>
    </row>
    <row r="4" spans="1:17" x14ac:dyDescent="0.35">
      <c r="A4" s="408" t="s">
        <v>439</v>
      </c>
      <c r="B4" s="408"/>
      <c r="C4" s="409"/>
      <c r="D4" s="402" t="e">
        <f>'2. Roosters'!#REF!</f>
        <v>#REF!</v>
      </c>
      <c r="E4" s="403"/>
      <c r="F4" s="403"/>
      <c r="G4" s="403"/>
      <c r="H4" s="410" t="s">
        <v>621</v>
      </c>
      <c r="I4" s="411"/>
      <c r="J4" s="403" t="e">
        <f>'2. Roosters'!#REF!</f>
        <v>#REF!</v>
      </c>
      <c r="K4" s="403"/>
      <c r="L4" s="404"/>
    </row>
    <row r="5" spans="1:17" x14ac:dyDescent="0.35">
      <c r="A5" s="1" t="s">
        <v>406</v>
      </c>
      <c r="B5" s="2"/>
      <c r="L5" s="2"/>
    </row>
    <row r="6" spans="1:17" x14ac:dyDescent="0.35">
      <c r="B6" s="2"/>
      <c r="C6" s="115" t="e">
        <f>D7*D8</f>
        <v>#REF!</v>
      </c>
      <c r="D6" s="115" t="s">
        <v>405</v>
      </c>
      <c r="F6" s="115" t="e">
        <f>D7*D8*D9</f>
        <v>#REF!</v>
      </c>
      <c r="G6" s="115" t="s">
        <v>399</v>
      </c>
      <c r="L6" s="2"/>
    </row>
    <row r="7" spans="1:17" x14ac:dyDescent="0.35">
      <c r="B7" s="2"/>
      <c r="C7" s="2" t="s">
        <v>257</v>
      </c>
      <c r="D7" s="108" t="e">
        <f>'2. Roosters'!#REF!</f>
        <v>#REF!</v>
      </c>
      <c r="E7" t="s">
        <v>402</v>
      </c>
      <c r="L7" s="2"/>
    </row>
    <row r="8" spans="1:17" x14ac:dyDescent="0.35">
      <c r="B8" s="2"/>
      <c r="C8" s="2" t="s">
        <v>258</v>
      </c>
      <c r="D8" s="108" t="e">
        <f>'2. Roosters'!#REF!</f>
        <v>#REF!</v>
      </c>
      <c r="E8" t="s">
        <v>402</v>
      </c>
      <c r="L8" s="2"/>
    </row>
    <row r="9" spans="1:17" x14ac:dyDescent="0.35">
      <c r="B9" s="2"/>
      <c r="C9" s="2" t="s">
        <v>401</v>
      </c>
      <c r="D9" s="108" t="e">
        <f>'2. Roosters'!#REF!</f>
        <v>#REF!</v>
      </c>
      <c r="E9" t="s">
        <v>402</v>
      </c>
      <c r="L9" s="2"/>
    </row>
    <row r="10" spans="1:17" x14ac:dyDescent="0.35">
      <c r="A10" s="1" t="s">
        <v>400</v>
      </c>
      <c r="B10" s="2"/>
      <c r="C10" s="402">
        <f>Voorblad!C46</f>
        <v>0</v>
      </c>
      <c r="D10" s="403"/>
      <c r="E10" s="403"/>
      <c r="F10" s="403"/>
      <c r="G10" s="403"/>
      <c r="H10" s="403"/>
      <c r="I10" s="403"/>
      <c r="J10" s="403"/>
      <c r="K10" s="403"/>
      <c r="L10" s="404"/>
    </row>
    <row r="11" spans="1:17" x14ac:dyDescent="0.35">
      <c r="B11" s="2"/>
      <c r="L11" s="2"/>
    </row>
    <row r="12" spans="1:17" x14ac:dyDescent="0.35">
      <c r="B12" s="2"/>
      <c r="L12" s="2"/>
      <c r="O12" s="84"/>
      <c r="P12" s="84"/>
      <c r="Q12" s="84"/>
    </row>
    <row r="13" spans="1:17" ht="18.5" x14ac:dyDescent="0.45">
      <c r="A13" s="143" t="s">
        <v>225</v>
      </c>
      <c r="B13" s="117"/>
      <c r="C13" s="118"/>
      <c r="D13" s="118"/>
      <c r="E13" s="118"/>
      <c r="F13" s="118"/>
      <c r="G13" s="118"/>
      <c r="H13" s="118"/>
      <c r="I13" s="118"/>
      <c r="J13" s="118"/>
      <c r="K13" s="118"/>
      <c r="L13" s="117"/>
      <c r="M13" s="84"/>
      <c r="O13" s="84"/>
      <c r="P13" s="84"/>
      <c r="Q13" s="84"/>
    </row>
    <row r="14" spans="1:17" ht="15.5" x14ac:dyDescent="0.35">
      <c r="A14" s="140"/>
      <c r="B14" s="101"/>
      <c r="C14" s="84"/>
      <c r="D14" s="84"/>
      <c r="E14" s="84"/>
      <c r="F14" s="84"/>
      <c r="G14" s="84"/>
      <c r="H14" s="84"/>
      <c r="I14" s="84"/>
      <c r="J14" s="84"/>
      <c r="K14" s="84"/>
      <c r="L14" s="101"/>
      <c r="M14" s="84"/>
      <c r="O14" s="84"/>
      <c r="P14" s="84"/>
      <c r="Q14" s="84"/>
    </row>
    <row r="15" spans="1:17" ht="15.5" x14ac:dyDescent="0.35">
      <c r="A15" s="140"/>
      <c r="B15" s="101"/>
      <c r="C15" s="84"/>
      <c r="D15" s="84"/>
      <c r="E15" s="84"/>
      <c r="F15" s="84"/>
      <c r="G15" s="84"/>
      <c r="H15" s="84"/>
      <c r="I15" s="84"/>
      <c r="J15" s="84"/>
      <c r="K15" s="84"/>
      <c r="L15" s="101"/>
      <c r="M15" s="84"/>
      <c r="O15" s="84"/>
      <c r="P15" s="84"/>
      <c r="Q15" s="84"/>
    </row>
    <row r="16" spans="1:17" ht="18.5" x14ac:dyDescent="0.45">
      <c r="A16" s="141" t="s">
        <v>450</v>
      </c>
      <c r="J16" s="101"/>
      <c r="L16" s="142">
        <f>'2. Roosters'!$I$10</f>
        <v>25</v>
      </c>
    </row>
    <row r="17" spans="1:12" ht="18.5" x14ac:dyDescent="0.45">
      <c r="A17" s="83" t="str">
        <f>Masterdata!A79</f>
        <v xml:space="preserve">2  Wordt de luchtvervuiling in het lokaal aangepakt aan de bron? </v>
      </c>
    </row>
    <row r="18" spans="1:12" x14ac:dyDescent="0.35">
      <c r="A18" s="85" t="str">
        <f>'2. Roosters'!I11</f>
        <v>Neen</v>
      </c>
    </row>
    <row r="19" spans="1:12" ht="57" customHeight="1" x14ac:dyDescent="0.35">
      <c r="B19" s="374" t="str">
        <f>IF('2. Roosters'!I11="ja"," ",IF('2. Roosters'!I11=""," ",IF('2. Roosters'!I11="neen",+Masterdata!B83)))</f>
        <v>Leerlingen en leerkrachten in de klas (lokaal) verontreinigen de klas door hun activiteiten en het verspreiden van stofdeeltjes, haren, huidschilfers en kledingvezels.
Een paar tips om de vervuilende bronnen in de klas te beperken en de klasruimte proper en fris te houden. Op te nemen in de afsprakenlijst binnen de organisatie van de school: zie leeswijzer</v>
      </c>
      <c r="C19" s="374"/>
      <c r="D19" s="374"/>
      <c r="E19" s="374"/>
      <c r="F19" s="374"/>
      <c r="G19" s="374"/>
      <c r="H19" s="374"/>
      <c r="I19" s="374"/>
      <c r="J19" s="374"/>
      <c r="K19" s="374"/>
      <c r="L19" s="374"/>
    </row>
    <row r="21" spans="1:12" ht="18.5" x14ac:dyDescent="0.45">
      <c r="A21" s="83" t="s">
        <v>540</v>
      </c>
    </row>
    <row r="22" spans="1:12" x14ac:dyDescent="0.35">
      <c r="A22" s="85" t="str">
        <f>'2. Roosters'!$I$14</f>
        <v>Neen</v>
      </c>
    </row>
    <row r="23" spans="1:12" ht="33.75" customHeight="1" x14ac:dyDescent="0.35">
      <c r="B23" s="374" t="str">
        <f>IF('2. Roosters'!I14="ja"," ",IF('2. Roosters'!I14=""," ",IF('2. Roosters'!I14="neen",+Masterdata!B89)))</f>
        <v>Op te nemen in de afsprakenlijst binnen de organisatie van de school: zie leeswijzer</v>
      </c>
      <c r="C23" s="374"/>
      <c r="D23" s="374"/>
      <c r="E23" s="374"/>
      <c r="F23" s="374"/>
      <c r="G23" s="374"/>
      <c r="H23" s="374"/>
      <c r="I23" s="374"/>
      <c r="J23" s="374"/>
      <c r="K23" s="374"/>
      <c r="L23" s="374"/>
    </row>
    <row r="25" spans="1:12" ht="18.5" x14ac:dyDescent="0.45">
      <c r="A25" s="83" t="s">
        <v>541</v>
      </c>
    </row>
    <row r="26" spans="1:12" x14ac:dyDescent="0.35">
      <c r="A26" s="85" t="str">
        <f>'2. Roosters'!$I$17</f>
        <v>Neen</v>
      </c>
    </row>
    <row r="27" spans="1:12" ht="27" customHeight="1" x14ac:dyDescent="0.35">
      <c r="B27" s="374" t="str">
        <f>IF('2. Roosters'!I17="ja"," ",IF('2. Roosters'!I17=""," ",IF('2. Roosters'!I17="Nvt"," ",IF('2. Roosters'!I17="neen",+Masterdata!B96))))</f>
        <v>De lucht in een klas met actieve kinderen raakt snel verontreinigd. In de klas zorgen stiften, lijm, verf, meubelen of computers en ook de ademhaling van de aanwezigen voor luchtvervuiling. Om de vervuiling  te verwijderen moet het klaslokaal geventileerd en verlucht worden.</v>
      </c>
      <c r="C27" s="374"/>
      <c r="D27" s="374"/>
      <c r="E27" s="374"/>
      <c r="F27" s="374"/>
      <c r="G27" s="374"/>
      <c r="H27" s="374"/>
      <c r="I27" s="374"/>
      <c r="J27" s="374"/>
      <c r="K27" s="374"/>
      <c r="L27" s="374"/>
    </row>
    <row r="29" spans="1:12" ht="18.5" x14ac:dyDescent="0.45">
      <c r="A29" s="148" t="s">
        <v>355</v>
      </c>
      <c r="B29" s="148"/>
      <c r="C29" s="148"/>
      <c r="D29" s="148"/>
      <c r="E29" s="148"/>
      <c r="F29" s="148"/>
      <c r="G29" s="148"/>
      <c r="H29" s="148"/>
      <c r="I29" s="148"/>
      <c r="J29" s="148"/>
      <c r="K29" s="148"/>
      <c r="L29" s="112"/>
    </row>
    <row r="30" spans="1:12" ht="18.5" x14ac:dyDescent="0.45">
      <c r="A30" s="83" t="s">
        <v>356</v>
      </c>
    </row>
    <row r="31" spans="1:12" x14ac:dyDescent="0.35">
      <c r="A31" s="2" t="str">
        <f>'2. Roosters'!$I$21</f>
        <v>Neen</v>
      </c>
    </row>
    <row r="32" spans="1:12" ht="105" customHeight="1" x14ac:dyDescent="0.35">
      <c r="B32" s="374" t="str">
        <f>IF('2. Roosters'!I21="ja"," ",IF('2. Roosters'!I21=""," ",IF('2. Roosters'!I21="Nvt"," ",IF('2. Roosters'!I21="neen",+Masterdata!B104))))</f>
        <v>Spuivoorzieningen zullen in elk klaslokaal voldoende aanwezig moeten zijn om in korte tijd (bv speeltijd) veel warme of verontreinigde lucht af te voeren.
• Alle verblijfsruimten bezitten voorzieningen om te spuien. Denk hier aan kipramen voor  dwarsventilatie.
• Bij één buitengevel: ten minste 6,0 m2  te openen ramen of deuren
• Bij twee tegenover elkaar liggende buitengevels, of twee buitengevels die onder een hoek van 90º  ten opzicht van elkaar zijn gesitueerd: ten minste 1,5 m2  te openen ramen of deuren per gevel. ( = dwarsventilatie)</v>
      </c>
      <c r="C32" s="374"/>
      <c r="D32" s="374"/>
      <c r="E32" s="374"/>
      <c r="F32" s="374"/>
      <c r="G32" s="374"/>
      <c r="H32" s="374"/>
      <c r="I32" s="374"/>
      <c r="J32" s="374"/>
      <c r="K32" s="374"/>
      <c r="L32" s="374"/>
    </row>
    <row r="34" spans="1:12" ht="18.5" x14ac:dyDescent="0.45">
      <c r="A34" s="83" t="s">
        <v>557</v>
      </c>
    </row>
    <row r="35" spans="1:12" ht="17.25" customHeight="1" x14ac:dyDescent="0.35">
      <c r="A35" s="2" t="str">
        <f>'2. Roosters'!$I$24</f>
        <v>Neen</v>
      </c>
    </row>
    <row r="36" spans="1:12" ht="44.25" customHeight="1" x14ac:dyDescent="0.35">
      <c r="B36" s="374" t="str">
        <f>IF('2. Roosters'!I24="ja"," ",IF('2. Roosters'!I24=""," ",IF('2. Roosters'!I24="Nvt"," ",IF('2. Roosters'!I24="neen",+Masterdata!B111))))</f>
        <v>Bij natuurlijke ventilatie verloopt zowel de toe- als afvoer van lucht volledig natuurlijk.   De luchttoevoer moet gebeuren via (regelbare) toevoeropeningen in de ramen, muren of het dak. De afvoer van vuile lucht moet gebeuren  via (regelbare) afvoeropeningen die in een verticaal kanaal boven het dak uitmonden.</v>
      </c>
      <c r="C36" s="374"/>
      <c r="D36" s="374"/>
      <c r="E36" s="374"/>
      <c r="F36" s="374"/>
      <c r="G36" s="374"/>
      <c r="H36" s="374"/>
      <c r="I36" s="374"/>
      <c r="J36" s="374"/>
      <c r="K36" s="374"/>
      <c r="L36" s="374"/>
    </row>
    <row r="37" spans="1:12" ht="15" customHeight="1" x14ac:dyDescent="0.35"/>
    <row r="38" spans="1:12" ht="18.5" hidden="1" x14ac:dyDescent="0.45">
      <c r="A38" s="97" t="s">
        <v>482</v>
      </c>
    </row>
    <row r="39" spans="1:12" hidden="1" x14ac:dyDescent="0.35">
      <c r="A39" s="2" t="str">
        <f>'2. Roosters'!$I$27</f>
        <v>Nvt</v>
      </c>
    </row>
    <row r="40" spans="1:12" hidden="1" x14ac:dyDescent="0.35">
      <c r="B40" t="s">
        <v>366</v>
      </c>
      <c r="E40" s="397" t="str">
        <f>'2. Roosters'!F28</f>
        <v/>
      </c>
      <c r="F40" s="397"/>
      <c r="G40" s="397"/>
      <c r="H40" s="397"/>
      <c r="I40" s="397"/>
      <c r="J40" s="397"/>
      <c r="K40" s="397"/>
      <c r="L40" s="397"/>
    </row>
    <row r="41" spans="1:12" hidden="1" x14ac:dyDescent="0.35">
      <c r="B41" t="s">
        <v>367</v>
      </c>
      <c r="E41" s="399" t="str">
        <f>'2. Roosters'!F29</f>
        <v/>
      </c>
      <c r="F41" s="400"/>
      <c r="G41" s="400"/>
      <c r="H41" s="400"/>
      <c r="I41" s="400"/>
      <c r="J41" s="400"/>
      <c r="K41" s="400"/>
      <c r="L41" s="401"/>
    </row>
    <row r="42" spans="1:12" hidden="1" x14ac:dyDescent="0.35">
      <c r="B42" t="s">
        <v>368</v>
      </c>
      <c r="E42" s="397" t="str">
        <f>'2. Roosters'!F30</f>
        <v/>
      </c>
      <c r="F42" s="397"/>
      <c r="G42" s="397"/>
      <c r="H42" s="397"/>
      <c r="I42" s="397"/>
      <c r="J42" s="397"/>
      <c r="K42" s="397"/>
      <c r="L42" s="397"/>
    </row>
    <row r="43" spans="1:12" hidden="1" x14ac:dyDescent="0.35">
      <c r="B43" t="s">
        <v>451</v>
      </c>
      <c r="E43" s="397" t="str">
        <f>'2. Roosters'!F31</f>
        <v/>
      </c>
      <c r="F43" s="397"/>
      <c r="G43" s="397"/>
      <c r="H43" s="397"/>
      <c r="I43" s="397"/>
      <c r="J43" s="397"/>
      <c r="K43" s="397"/>
      <c r="L43" s="397"/>
    </row>
    <row r="44" spans="1:12" hidden="1" x14ac:dyDescent="0.35">
      <c r="B44" t="s">
        <v>452</v>
      </c>
      <c r="E44" s="402" t="str">
        <f>'2. Roosters'!F32</f>
        <v/>
      </c>
      <c r="F44" s="403"/>
      <c r="G44" s="403"/>
      <c r="H44" s="403"/>
      <c r="I44" s="403"/>
      <c r="J44" s="403"/>
      <c r="K44" s="403"/>
      <c r="L44" s="404"/>
    </row>
    <row r="45" spans="1:12" hidden="1" x14ac:dyDescent="0.35">
      <c r="B45" t="s">
        <v>453</v>
      </c>
      <c r="E45" s="397" t="str">
        <f>'2. Roosters'!F33</f>
        <v/>
      </c>
      <c r="F45" s="397"/>
      <c r="G45" s="397"/>
      <c r="H45" s="397"/>
      <c r="I45" s="397"/>
      <c r="J45" s="397"/>
      <c r="K45" s="397"/>
      <c r="L45" s="397"/>
    </row>
    <row r="46" spans="1:12" hidden="1" x14ac:dyDescent="0.35">
      <c r="B46" t="s">
        <v>454</v>
      </c>
      <c r="E46" s="397" t="str">
        <f>'2. Roosters'!F34</f>
        <v/>
      </c>
      <c r="F46" s="397"/>
      <c r="G46" s="397"/>
      <c r="H46" s="397"/>
      <c r="I46" s="397"/>
      <c r="J46" s="397"/>
      <c r="K46" s="397"/>
      <c r="L46" s="397"/>
    </row>
    <row r="47" spans="1:12" hidden="1" x14ac:dyDescent="0.35">
      <c r="B47" t="s">
        <v>562</v>
      </c>
      <c r="E47" s="397" t="str">
        <f>'2. Roosters'!F35</f>
        <v/>
      </c>
      <c r="F47" s="397"/>
      <c r="G47" s="397"/>
      <c r="H47" s="397"/>
      <c r="I47" s="397"/>
      <c r="J47" s="397"/>
      <c r="K47" s="397"/>
      <c r="L47" s="397"/>
    </row>
    <row r="48" spans="1:12" hidden="1" x14ac:dyDescent="0.35"/>
    <row r="49" spans="1:12" ht="18.5" x14ac:dyDescent="0.45">
      <c r="A49" s="145" t="s">
        <v>438</v>
      </c>
      <c r="B49" s="115"/>
      <c r="C49" s="115"/>
      <c r="D49" s="115"/>
      <c r="E49" s="115"/>
      <c r="F49" s="115"/>
      <c r="G49" s="115"/>
      <c r="H49" s="115"/>
      <c r="I49" s="115"/>
      <c r="J49" s="115"/>
      <c r="K49" s="115"/>
      <c r="L49" s="115"/>
    </row>
    <row r="50" spans="1:12" ht="18.5" x14ac:dyDescent="0.45">
      <c r="A50" s="97" t="s">
        <v>369</v>
      </c>
    </row>
    <row r="51" spans="1:12" x14ac:dyDescent="0.35">
      <c r="A51" s="2" t="str">
        <f>'2. Roosters'!$I$37</f>
        <v>Neen</v>
      </c>
    </row>
    <row r="52" spans="1:12" ht="48" customHeight="1" x14ac:dyDescent="0.35">
      <c r="B52" s="374" t="str">
        <f>IF('2. Roosters'!I37="ja"," ",IF('2. Roosters'!I37=""," ",IF('2. Roosters'!I37="Nvt"," ",IF('2. Roosters'!I37="neen",+Masterdata!B135))))</f>
        <v>(1) Indien mogelijk binnendeuren open laten staan. (2) De ventilatie 's nachts en in het weekend niet uitschakelen of afsluiten. (3 ) Bij een mechanische installatie kan je het systeem op een lagere snelheid laten werken,  of twee uur voor het opening van de school de systemen in werking stellen (programeerklok).</v>
      </c>
      <c r="C52" s="374"/>
      <c r="D52" s="374"/>
      <c r="E52" s="374"/>
      <c r="F52" s="374"/>
      <c r="G52" s="374"/>
      <c r="H52" s="374"/>
      <c r="I52" s="374"/>
      <c r="J52" s="374"/>
      <c r="K52" s="374"/>
      <c r="L52" s="374"/>
    </row>
    <row r="54" spans="1:12" ht="18.5" x14ac:dyDescent="0.45">
      <c r="A54" s="83" t="s">
        <v>370</v>
      </c>
    </row>
    <row r="55" spans="1:12" x14ac:dyDescent="0.35">
      <c r="A55" s="2" t="str">
        <f>'2. Roosters'!$I$40</f>
        <v>Neen</v>
      </c>
    </row>
    <row r="56" spans="1:12" ht="12.75" customHeight="1" x14ac:dyDescent="0.35">
      <c r="B56" s="374" t="str">
        <f>IF('2. Roosters'!I40="ja"," ",IF('2. Roosters'!I40=""," ",IF('2. Roosters'!I40="Nvt"," ",IF('2. Roosters'!I40="neen",+Masterdata!B142))))</f>
        <v>De ventilatie 's nachts en in het weekend niet uitschakelen of afsluiten. Bij een mechanische installatie kan je het systeem op een lagere snelheid laten werken,  of twee uur voor het opening van de school de systemen in werking stellen (programeerklok).</v>
      </c>
      <c r="C56" s="374"/>
      <c r="D56" s="374"/>
      <c r="E56" s="374"/>
      <c r="F56" s="374"/>
      <c r="G56" s="374"/>
      <c r="H56" s="374"/>
      <c r="I56" s="374"/>
      <c r="J56" s="374"/>
      <c r="K56" s="374"/>
      <c r="L56" s="374"/>
    </row>
    <row r="58" spans="1:12" ht="18.5" x14ac:dyDescent="0.45">
      <c r="A58" s="83" t="s">
        <v>542</v>
      </c>
    </row>
    <row r="59" spans="1:12" x14ac:dyDescent="0.35">
      <c r="A59" s="2" t="str">
        <f>'2. Roosters'!$I$43</f>
        <v>Neen</v>
      </c>
    </row>
    <row r="60" spans="1:12" ht="32.25" customHeight="1" x14ac:dyDescent="0.35">
      <c r="B60" s="374" t="str">
        <f>IF('2. Roosters'!I43="ja"," ",IF('2. Roosters'!I43=""," ",IF('2. Roosters'!I43="Nvt"," ",IF('2. Roosters'!I43="neen",+Masterdata!B149))))</f>
        <v>Doordat er geen natuurlijke of mechanische ventilatie aanwezig is (of niet in dienst) moet men spuiventilatie toepassen. Opnemen in de werkafspraken van de school.</v>
      </c>
      <c r="C60" s="374"/>
      <c r="D60" s="374"/>
      <c r="E60" s="374"/>
      <c r="F60" s="374"/>
      <c r="G60" s="374"/>
      <c r="H60" s="374"/>
      <c r="I60" s="374"/>
      <c r="J60" s="374"/>
      <c r="K60" s="374"/>
      <c r="L60" s="374"/>
    </row>
    <row r="62" spans="1:12" ht="18.5" x14ac:dyDescent="0.45">
      <c r="A62" s="83" t="s">
        <v>371</v>
      </c>
    </row>
    <row r="63" spans="1:12" x14ac:dyDescent="0.35">
      <c r="A63" s="2" t="str">
        <f>'2. Roosters'!$I$46</f>
        <v>Neen</v>
      </c>
    </row>
    <row r="64" spans="1:12" ht="26.25" customHeight="1" x14ac:dyDescent="0.35">
      <c r="B64" s="374" t="str">
        <f>IF('2. Roosters'!I46="ja"," ",IF('2. Roosters'!I46=""," ",IF('2. Roosters'!I46="Nvt"," ",IF('2. Roosters'!I46="neen",+Masterdata!B155))))</f>
        <v>Installatie aanpassen naar gelang de weersomstandigheden. Opgelet: een te hoge luchtsnelheid kan tocht veroorzaken. Opnemen in nieuwe werkafspraken, JAP of GPP.</v>
      </c>
      <c r="C64" s="374"/>
      <c r="D64" s="374"/>
      <c r="E64" s="374"/>
      <c r="F64" s="374"/>
      <c r="G64" s="374"/>
      <c r="H64" s="374"/>
      <c r="I64" s="374"/>
      <c r="J64" s="374"/>
      <c r="K64" s="374"/>
      <c r="L64" s="374"/>
    </row>
    <row r="66" spans="1:12" ht="18.5" hidden="1" x14ac:dyDescent="0.45">
      <c r="A66" s="83" t="s">
        <v>428</v>
      </c>
    </row>
    <row r="67" spans="1:12" hidden="1" x14ac:dyDescent="0.35">
      <c r="A67" s="105" t="e">
        <f>'2. Roosters'!#REF!</f>
        <v>#REF!</v>
      </c>
    </row>
    <row r="68" spans="1:12" hidden="1" x14ac:dyDescent="0.35">
      <c r="B68" t="e">
        <f>IF('2. Roosters'!#REF!="OK"," ",IF('2. Roosters'!#REF!=""," ",IF('2. Roosters'!#REF!="Nvt"," ",IF('2. Roosters'!#REF!="NOK",+Masterdata!B162))))</f>
        <v>#REF!</v>
      </c>
    </row>
    <row r="69" spans="1:12" hidden="1" x14ac:dyDescent="0.35"/>
    <row r="70" spans="1:12" ht="18.5" hidden="1" x14ac:dyDescent="0.45">
      <c r="A70" s="83" t="s">
        <v>418</v>
      </c>
    </row>
    <row r="71" spans="1:12" hidden="1" x14ac:dyDescent="0.35">
      <c r="A71" s="2" t="e">
        <f>'2. Roosters'!#REF!</f>
        <v>#REF!</v>
      </c>
    </row>
    <row r="72" spans="1:12" hidden="1" x14ac:dyDescent="0.35">
      <c r="B72" t="e">
        <f>IF('2. Roosters'!#REF!="neen"," ",IF('2. Roosters'!#REF!=""," ",IF('2. Roosters'!#REF!="Nvt"," ",IF('2. Roosters'!#REF!="ja",+Masterdata!B169))))</f>
        <v>#REF!</v>
      </c>
    </row>
    <row r="73" spans="1:12" hidden="1" x14ac:dyDescent="0.35"/>
    <row r="74" spans="1:12" ht="18.5" hidden="1" x14ac:dyDescent="0.45">
      <c r="A74" s="83" t="s">
        <v>488</v>
      </c>
    </row>
    <row r="75" spans="1:12" hidden="1" x14ac:dyDescent="0.35">
      <c r="A75" s="2" t="e">
        <f>'2. Roosters'!#REF!</f>
        <v>#REF!</v>
      </c>
    </row>
    <row r="76" spans="1:12" hidden="1" x14ac:dyDescent="0.35">
      <c r="B76" s="374" t="e">
        <f>IF('2. Roosters'!#REF!="neen"," ",IF('2. Roosters'!#REF!=""," ",IF('2. Roosters'!#REF!="Nvt"," ",IF('2. Roosters'!#REF!="ja",+Masterdata!B176))))</f>
        <v>#REF!</v>
      </c>
      <c r="C76" s="374"/>
      <c r="D76" s="374"/>
      <c r="E76" s="374"/>
      <c r="F76" s="374"/>
      <c r="G76" s="374"/>
      <c r="H76" s="374"/>
      <c r="I76" s="374"/>
      <c r="J76" s="374"/>
      <c r="K76" s="374"/>
      <c r="L76" s="374"/>
    </row>
    <row r="77" spans="1:12" hidden="1" x14ac:dyDescent="0.35">
      <c r="B77" s="236"/>
      <c r="C77" s="236"/>
      <c r="D77" s="236"/>
      <c r="E77" s="236"/>
      <c r="F77" s="236"/>
      <c r="G77" s="236"/>
      <c r="H77" s="236"/>
      <c r="I77" s="236"/>
      <c r="J77" s="236"/>
      <c r="K77" s="236"/>
      <c r="L77" s="236"/>
    </row>
    <row r="78" spans="1:12" hidden="1" x14ac:dyDescent="0.35"/>
    <row r="79" spans="1:12" ht="18.5" x14ac:dyDescent="0.45">
      <c r="A79" s="144" t="s">
        <v>394</v>
      </c>
      <c r="B79" s="118"/>
      <c r="C79" s="118"/>
      <c r="D79" s="118"/>
      <c r="E79" s="118"/>
      <c r="F79" s="118"/>
      <c r="G79" s="118"/>
      <c r="H79" s="118"/>
      <c r="I79" s="118"/>
      <c r="J79" s="118"/>
      <c r="K79" s="118"/>
      <c r="L79" s="118"/>
    </row>
    <row r="80" spans="1:12" ht="18.5" x14ac:dyDescent="0.45">
      <c r="A80" s="97" t="s">
        <v>375</v>
      </c>
    </row>
    <row r="81" spans="1:12" x14ac:dyDescent="0.35">
      <c r="A81" s="2" t="str">
        <f>'2. Roosters'!$I$50</f>
        <v>Neen</v>
      </c>
    </row>
    <row r="82" spans="1:12" ht="36.75" customHeight="1" x14ac:dyDescent="0.35">
      <c r="B82" s="375" t="str">
        <f>IF('2. Roosters'!I50="ja"," ",IF('2. Roosters'!I50=""," ",IF('2. Roosters'!I50="Nvt"," ",IF('2. Roosters'!I50="neen",+Masterdata!B183))))</f>
        <v>Ventilatie activeren of spuien. Update procedure "Beheer CO²". (= meting + update werkafspraken) Indien er regelmatig wordt geventileerd, controleer dan of er geen schimmel aanwezig is in bvb valse plafonds.</v>
      </c>
      <c r="C82" s="375"/>
      <c r="D82" s="375"/>
      <c r="E82" s="375"/>
      <c r="F82" s="375"/>
      <c r="G82" s="375"/>
      <c r="H82" s="375"/>
      <c r="I82" s="375"/>
      <c r="J82" s="375"/>
      <c r="K82" s="375"/>
      <c r="L82" s="375"/>
    </row>
    <row r="83" spans="1:12" x14ac:dyDescent="0.35">
      <c r="B83" s="179"/>
      <c r="C83" s="179"/>
      <c r="D83" s="179"/>
      <c r="E83" s="179"/>
      <c r="F83" s="179"/>
      <c r="G83" s="179"/>
      <c r="H83" s="179"/>
      <c r="I83" s="179"/>
      <c r="J83" s="179"/>
      <c r="K83" s="179"/>
      <c r="L83" s="179"/>
    </row>
    <row r="84" spans="1:12" x14ac:dyDescent="0.35">
      <c r="B84" s="179" t="s">
        <v>501</v>
      </c>
      <c r="C84" s="179"/>
      <c r="D84" s="179"/>
      <c r="E84" s="398">
        <f>'2. Roosters'!$G$52</f>
        <v>0</v>
      </c>
      <c r="F84" s="398"/>
      <c r="G84" s="398"/>
      <c r="H84" s="179"/>
      <c r="I84" s="179"/>
      <c r="J84" s="179"/>
      <c r="K84" s="179"/>
      <c r="L84" s="179"/>
    </row>
    <row r="85" spans="1:12" x14ac:dyDescent="0.35">
      <c r="B85" s="179"/>
      <c r="C85" s="179"/>
      <c r="D85" s="179"/>
      <c r="E85" s="245"/>
      <c r="F85" s="245"/>
      <c r="G85" s="245"/>
      <c r="H85" s="179"/>
      <c r="I85" s="179"/>
      <c r="J85" s="179"/>
      <c r="K85" s="179"/>
      <c r="L85" s="179"/>
    </row>
    <row r="86" spans="1:12" ht="18.5" x14ac:dyDescent="0.45">
      <c r="A86" s="102" t="s">
        <v>567</v>
      </c>
      <c r="B86" s="181"/>
      <c r="C86" s="181"/>
      <c r="D86" s="181"/>
      <c r="E86" s="181"/>
      <c r="F86" s="181"/>
      <c r="G86" s="181"/>
      <c r="H86" s="181"/>
      <c r="I86" s="179"/>
      <c r="J86" s="179"/>
      <c r="K86" s="179"/>
      <c r="L86" s="179"/>
    </row>
    <row r="87" spans="1:12" x14ac:dyDescent="0.35">
      <c r="A87" s="2" t="str">
        <f>'2. Roosters'!$I$54</f>
        <v>Neen</v>
      </c>
      <c r="B87" s="383"/>
      <c r="C87" s="383"/>
      <c r="D87" s="383"/>
      <c r="E87" s="383"/>
      <c r="F87" s="383"/>
      <c r="G87" s="383"/>
      <c r="H87" s="383"/>
      <c r="I87" s="179"/>
      <c r="J87" s="179"/>
      <c r="K87" s="179"/>
      <c r="L87" s="179"/>
    </row>
    <row r="88" spans="1:12" ht="17.25" customHeight="1" x14ac:dyDescent="0.35">
      <c r="A88" s="2"/>
      <c r="B88" s="238" t="str">
        <f>IF('2. Roosters'!I54="ja"," ",IF('2. Roosters'!I54="Nvt"," ",IF('2. Roosters'!I54="neen",+Masterdata!B196)))</f>
        <v>Installatie, gebouw aanpassen zodat elk lokaal verlucht kan worden. (Opnemen in het JAP of GPP)</v>
      </c>
      <c r="C88" s="240"/>
      <c r="D88" s="240"/>
      <c r="E88" s="240"/>
      <c r="F88" s="240"/>
      <c r="G88" s="240"/>
      <c r="H88" s="240"/>
      <c r="I88" s="179"/>
      <c r="J88" s="179"/>
      <c r="K88" s="179"/>
      <c r="L88" s="179"/>
    </row>
    <row r="89" spans="1:12" x14ac:dyDescent="0.35">
      <c r="A89" s="84"/>
      <c r="B89" s="179"/>
      <c r="C89" s="179"/>
      <c r="D89" s="179"/>
      <c r="E89" s="245"/>
      <c r="F89" s="245"/>
      <c r="G89" s="245"/>
      <c r="H89" s="179"/>
      <c r="I89" s="179"/>
      <c r="J89" s="179"/>
      <c r="K89" s="179"/>
      <c r="L89" s="179"/>
    </row>
    <row r="90" spans="1:12" ht="18.5" x14ac:dyDescent="0.45">
      <c r="A90" s="102" t="s">
        <v>565</v>
      </c>
      <c r="B90" s="181"/>
      <c r="C90" s="181"/>
      <c r="D90" s="181"/>
      <c r="E90" s="181"/>
      <c r="F90" s="181"/>
      <c r="G90" s="181"/>
      <c r="H90" s="181"/>
      <c r="I90" s="179"/>
      <c r="J90" s="179"/>
      <c r="K90" s="179"/>
      <c r="L90" s="179"/>
    </row>
    <row r="91" spans="1:12" x14ac:dyDescent="0.35">
      <c r="A91" s="2" t="e">
        <f>'2. Roosters'!#REF!</f>
        <v>#REF!</v>
      </c>
      <c r="B91" s="179"/>
      <c r="C91" s="179"/>
      <c r="D91" s="179"/>
      <c r="E91" s="245"/>
      <c r="F91" s="245"/>
      <c r="G91" s="245"/>
      <c r="H91" s="179"/>
      <c r="I91" s="179"/>
      <c r="J91" s="179"/>
      <c r="K91" s="179"/>
      <c r="L91" s="179"/>
    </row>
    <row r="92" spans="1:12" x14ac:dyDescent="0.35">
      <c r="A92" s="2"/>
      <c r="B92" s="179" t="e">
        <f>IF('2. Roosters'!#REF!="ja"," ",IF('2. Roosters'!#REF!="Nvt"," ",IF('2. Roosters'!#REF!="neen",+Masterdata!B202)))</f>
        <v>#REF!</v>
      </c>
      <c r="C92" s="179"/>
      <c r="D92" s="179"/>
      <c r="E92" s="245"/>
      <c r="F92" s="245"/>
      <c r="G92" s="245"/>
      <c r="H92" s="179"/>
      <c r="I92" s="179"/>
      <c r="J92" s="179"/>
      <c r="K92" s="179"/>
      <c r="L92" s="179"/>
    </row>
    <row r="94" spans="1:12" ht="18.5" x14ac:dyDescent="0.45">
      <c r="A94" s="83" t="s">
        <v>374</v>
      </c>
    </row>
    <row r="95" spans="1:12" x14ac:dyDescent="0.35">
      <c r="A95" s="2" t="str">
        <f>'2. Roosters'!$I$57</f>
        <v>Neen</v>
      </c>
    </row>
    <row r="96" spans="1:12" ht="12" customHeight="1" x14ac:dyDescent="0.35">
      <c r="B96" s="395" t="str">
        <f>IF('2. Roosters'!I57="ja"," ",IF('2. Roosters'!I57=""," ",IF('2. Roosters'!I57="Nvt"," ",IF('2. Roosters'!I57="neen",+Masterdata!B208))))</f>
        <v>Sensibilisering leerkrachten = toelichting leerkracht/collega's werking installatie.</v>
      </c>
      <c r="C96" s="395"/>
      <c r="D96" s="395"/>
      <c r="E96" s="395"/>
      <c r="F96" s="395"/>
      <c r="G96" s="395"/>
      <c r="H96" s="395"/>
      <c r="I96" s="395"/>
      <c r="J96" s="395"/>
      <c r="K96" s="395"/>
      <c r="L96" s="395"/>
    </row>
    <row r="98" spans="1:12" ht="18.5" x14ac:dyDescent="0.45">
      <c r="A98" s="83" t="s">
        <v>457</v>
      </c>
    </row>
    <row r="99" spans="1:12" x14ac:dyDescent="0.35">
      <c r="A99" s="2" t="str">
        <f>'2. Roosters'!$I$60</f>
        <v>Neen</v>
      </c>
    </row>
    <row r="100" spans="1:12" ht="14.25" customHeight="1" x14ac:dyDescent="0.35">
      <c r="B100" s="395" t="str">
        <f>IF('2. Roosters'!I60="ja"," ",IF('2. Roosters'!I60=""," ",IF('2. Roosters'!I60="Nvt"," ",IF('2. Roosters'!I60="neen",+Masterdata!B214))))</f>
        <v xml:space="preserve">Sensibilisering leerkrachten = toelichting leerkracht/collega's werking installatie.  </v>
      </c>
      <c r="C100" s="395"/>
      <c r="D100" s="395"/>
      <c r="E100" s="395"/>
      <c r="F100" s="395"/>
      <c r="G100" s="395"/>
      <c r="H100" s="395"/>
      <c r="I100" s="395"/>
      <c r="J100" s="395"/>
      <c r="K100" s="395"/>
      <c r="L100" s="395"/>
    </row>
    <row r="102" spans="1:12" ht="18.5" x14ac:dyDescent="0.45">
      <c r="A102" s="83" t="s">
        <v>376</v>
      </c>
    </row>
    <row r="103" spans="1:12" x14ac:dyDescent="0.35">
      <c r="A103" s="2" t="str">
        <f>'2. Roosters'!$I$63</f>
        <v>Ja</v>
      </c>
    </row>
    <row r="104" spans="1:12" ht="16.5" customHeight="1" x14ac:dyDescent="0.35">
      <c r="B104" t="str">
        <f>IF('2. Roosters'!I63="neen"," ",IF('2. Roosters'!I63=""," ",IF('2. Roosters'!I63="Nvt"," ",IF('2. Roosters'!I63="ja",+Masterdata!B222))))</f>
        <v>Installatie en/ werkafspraken aanpassen. (aanpassingen installatie opnemen in het JAP of GPP)</v>
      </c>
    </row>
    <row r="106" spans="1:12" hidden="1" x14ac:dyDescent="0.35"/>
    <row r="107" spans="1:12" ht="18.5" x14ac:dyDescent="0.45">
      <c r="A107" s="146" t="s">
        <v>383</v>
      </c>
      <c r="B107" s="112"/>
      <c r="C107" s="112"/>
      <c r="D107" s="112"/>
      <c r="E107" s="112"/>
      <c r="F107" s="112"/>
      <c r="G107" s="112"/>
      <c r="H107" s="112"/>
      <c r="I107" s="112"/>
      <c r="J107" s="112"/>
      <c r="K107" s="112"/>
      <c r="L107" s="112"/>
    </row>
    <row r="108" spans="1:12" ht="18.5" x14ac:dyDescent="0.45">
      <c r="A108" s="149" t="s">
        <v>248</v>
      </c>
      <c r="B108" s="112"/>
      <c r="C108" s="112"/>
      <c r="D108" s="112"/>
      <c r="E108" s="112"/>
      <c r="F108" s="112"/>
      <c r="G108" s="112"/>
      <c r="H108" s="112"/>
      <c r="I108" s="112"/>
      <c r="J108" s="112"/>
      <c r="K108" s="112"/>
      <c r="L108" s="112"/>
    </row>
    <row r="109" spans="1:12" ht="18.5" x14ac:dyDescent="0.45">
      <c r="A109" s="97" t="s">
        <v>384</v>
      </c>
    </row>
    <row r="110" spans="1:12" x14ac:dyDescent="0.35">
      <c r="A110" s="2" t="str">
        <f>'2. Roosters'!$I$68</f>
        <v>Neen</v>
      </c>
    </row>
    <row r="111" spans="1:12" ht="12.75" customHeight="1" x14ac:dyDescent="0.35">
      <c r="B111" s="374" t="str">
        <f>IF('2. Roosters'!I68="ja"," ",IF('2. Roosters'!I68=""," ",IF('2. Roosters'!I68="Nvt"," ",IF('2. Roosters'!I68="neen",+Masterdata!B233))))</f>
        <v xml:space="preserve">De ventilatie 's nachts en in het weekend niet uitschakelen of afsluiten. </v>
      </c>
      <c r="C111" s="374"/>
      <c r="D111" s="374"/>
      <c r="E111" s="374"/>
      <c r="F111" s="374"/>
      <c r="G111" s="374"/>
      <c r="H111" s="374"/>
      <c r="I111" s="374"/>
      <c r="J111" s="374"/>
      <c r="K111" s="374"/>
      <c r="L111" s="374"/>
    </row>
    <row r="113" spans="1:12" ht="21.75" customHeight="1" x14ac:dyDescent="0.45">
      <c r="A113" s="394" t="s">
        <v>517</v>
      </c>
      <c r="B113" s="394"/>
      <c r="C113" s="394"/>
      <c r="D113" s="394"/>
      <c r="E113" s="394"/>
      <c r="F113" s="394"/>
      <c r="G113" s="394"/>
      <c r="H113" s="394"/>
      <c r="I113" s="394"/>
      <c r="J113" s="394"/>
      <c r="K113" s="394"/>
      <c r="L113" s="394"/>
    </row>
    <row r="114" spans="1:12" x14ac:dyDescent="0.35">
      <c r="A114" s="105" t="str">
        <f>'2. Roosters'!$I$71</f>
        <v>Ja</v>
      </c>
    </row>
    <row r="115" spans="1:12" ht="45" customHeight="1" x14ac:dyDescent="0.35">
      <c r="B115" s="374" t="str">
        <f>IF('2. Roosters'!I71="neen"," ",IF('2. Roosters'!I71=""," ",IF('2. Roosters'!I71="Nvt"," ",IF('2. Roosters'!I71="ja",+Masterdata!B240))))</f>
        <v>De gordijnen en de zonwering mogen, zowel in open als gesloten toestand, de ventilatieopeningen niet afdekken aangezien dan onvoldoende verse buitenlucht kan binnenkomen c.q. binnenlucht kan worden afgevoerd.</v>
      </c>
      <c r="C115" s="374"/>
      <c r="D115" s="374"/>
      <c r="E115" s="374"/>
      <c r="F115" s="374"/>
      <c r="G115" s="374"/>
      <c r="H115" s="374"/>
      <c r="I115" s="374"/>
      <c r="J115" s="374"/>
      <c r="K115" s="374"/>
      <c r="L115" s="374"/>
    </row>
    <row r="117" spans="1:12" ht="18.5" x14ac:dyDescent="0.45">
      <c r="A117" s="83" t="s">
        <v>395</v>
      </c>
    </row>
    <row r="118" spans="1:12" x14ac:dyDescent="0.35">
      <c r="A118" s="2" t="str">
        <f>'2. Roosters'!$I$74</f>
        <v>Neen</v>
      </c>
    </row>
    <row r="119" spans="1:12" ht="48.75" customHeight="1" x14ac:dyDescent="0.35">
      <c r="B119" s="374" t="str">
        <f>IF('2. Roosters'!I74="ja"," ",IF('2. Roosters'!I74=""," ",IF('2. Roosters'!I74="Nvt"," ",IF('2. Roosters'!I74="neen",+Masterdata!B247))))</f>
        <v xml:space="preserve"> Wanneer de buitentemperatuur laag is en de binnentemperatuur normaal, is het moeilijk om zonder tocht te ventileren. Om de invloed van het weer te verkleinen, worden in scholen soms zelfregelende natuurlijke toevoerroosters toegepast. Deze sluiten gedeeltelijk bij meer wind, Installatie nakijken of ze behoorlijk werkt.</v>
      </c>
      <c r="C119" s="374"/>
      <c r="D119" s="374"/>
      <c r="E119" s="374"/>
      <c r="F119" s="374"/>
      <c r="G119" s="374"/>
      <c r="H119" s="374"/>
      <c r="I119" s="374"/>
      <c r="J119" s="374"/>
      <c r="K119" s="374"/>
      <c r="L119" s="374"/>
    </row>
    <row r="121" spans="1:12" ht="18.5" x14ac:dyDescent="0.45">
      <c r="A121" s="83" t="s">
        <v>385</v>
      </c>
    </row>
    <row r="122" spans="1:12" x14ac:dyDescent="0.35">
      <c r="A122" s="2" t="str">
        <f>'2. Roosters'!$I$77</f>
        <v>Neen</v>
      </c>
    </row>
    <row r="123" spans="1:12" x14ac:dyDescent="0.35">
      <c r="B123" s="395" t="str">
        <f>IF('2. Roosters'!I77="ja"," ",IF('2. Roosters'!I77=""," ",IF('2. Roosters'!I77="Nvt"," ",IF('2. Roosters'!I77="neen",+Masterdata!B254))))</f>
        <v>Installatie aanpassen. (Opnemen in het JAP of GPP)</v>
      </c>
      <c r="C123" s="395"/>
      <c r="D123" s="395"/>
      <c r="E123" s="395"/>
      <c r="F123" s="395"/>
      <c r="G123" s="395"/>
      <c r="H123" s="395"/>
      <c r="I123" s="395"/>
      <c r="J123" s="395"/>
      <c r="K123" s="395"/>
      <c r="L123" s="395"/>
    </row>
    <row r="125" spans="1:12" ht="35.5" customHeight="1" x14ac:dyDescent="0.45">
      <c r="A125" s="394" t="s">
        <v>548</v>
      </c>
      <c r="B125" s="394"/>
      <c r="C125" s="394"/>
      <c r="D125" s="394"/>
      <c r="E125" s="394"/>
      <c r="F125" s="394"/>
      <c r="G125" s="394"/>
      <c r="H125" s="394"/>
      <c r="I125" s="394"/>
      <c r="J125" s="394"/>
      <c r="K125" s="394"/>
      <c r="L125" s="394"/>
    </row>
    <row r="126" spans="1:12" x14ac:dyDescent="0.35">
      <c r="A126" s="174" t="str">
        <f>'2. Roosters'!$I$80</f>
        <v>Ja</v>
      </c>
    </row>
    <row r="127" spans="1:12" x14ac:dyDescent="0.35">
      <c r="B127" t="str">
        <f>IF('2. Roosters'!I80="neen"," ",IF('2. Roosters'!I80=""," ",IF('2. Roosters'!I80="Nvt"," ",IF('2. Roosters'!I80="ja",+Masterdata!B261))))</f>
        <v>Frequent rooster kuisen. Belemmeringen wegnemen. Installatie aanpassen. (Opnemen in het JAP of GPP)</v>
      </c>
    </row>
    <row r="129" spans="1:12" ht="18.5" x14ac:dyDescent="0.45">
      <c r="A129" s="83" t="s">
        <v>386</v>
      </c>
    </row>
    <row r="130" spans="1:12" x14ac:dyDescent="0.35">
      <c r="A130" s="2" t="str">
        <f>'2. Roosters'!$I$83</f>
        <v>Vuil</v>
      </c>
    </row>
    <row r="131" spans="1:12" x14ac:dyDescent="0.35">
      <c r="B131" t="str">
        <f>IF('2. Roosters'!I83="Schoon"," ",IF('2. Roosters'!I83="Nvt"," ",IF('2. Roosters'!I83=""," ",IF('2. Roosters'!I83="Matig schoon"," ",IF('2. Roosters'!I83="Vuil",+Masterdata!B269)))))</f>
        <v>Poetsen van de roosters.</v>
      </c>
    </row>
    <row r="132" spans="1:12" hidden="1" x14ac:dyDescent="0.35"/>
    <row r="133" spans="1:12" ht="18.5" hidden="1" x14ac:dyDescent="0.45">
      <c r="A133" s="147" t="s">
        <v>250</v>
      </c>
      <c r="B133" s="112"/>
      <c r="C133" s="112"/>
      <c r="D133" s="112"/>
      <c r="E133" s="112"/>
      <c r="F133" s="112"/>
      <c r="G133" s="112"/>
      <c r="H133" s="112"/>
      <c r="I133" s="112"/>
      <c r="J133" s="112"/>
      <c r="K133" s="112"/>
      <c r="L133" s="112"/>
    </row>
    <row r="134" spans="1:12" ht="18.5" hidden="1" x14ac:dyDescent="0.45">
      <c r="A134" s="97" t="s">
        <v>420</v>
      </c>
    </row>
    <row r="135" spans="1:12" hidden="1" x14ac:dyDescent="0.35">
      <c r="A135" s="2" t="str">
        <f>'2. Roosters'!$I$87</f>
        <v>Nvt</v>
      </c>
    </row>
    <row r="136" spans="1:12" hidden="1" x14ac:dyDescent="0.35">
      <c r="B136" s="395" t="str">
        <f>IF('2. Roosters'!I87="ja"," ",IF('2. Roosters'!I87=""," ",IF('2. Roosters'!I87="Nvt"," ",IF('2. Roosters'!I87="neen",+Masterdata!B277))))</f>
        <v xml:space="preserve"> </v>
      </c>
      <c r="C136" s="395"/>
      <c r="D136" s="395"/>
      <c r="E136" s="395"/>
      <c r="F136" s="395"/>
      <c r="G136" s="395"/>
      <c r="H136" s="395"/>
      <c r="I136" s="395"/>
      <c r="J136" s="395"/>
      <c r="K136" s="395"/>
      <c r="L136" s="395"/>
    </row>
    <row r="137" spans="1:12" hidden="1" x14ac:dyDescent="0.35"/>
    <row r="138" spans="1:12" ht="18.5" hidden="1" x14ac:dyDescent="0.45">
      <c r="A138" s="83" t="s">
        <v>387</v>
      </c>
    </row>
    <row r="139" spans="1:12" hidden="1" x14ac:dyDescent="0.35">
      <c r="A139" s="2" t="str">
        <f>'2. Roosters'!$I$88</f>
        <v>Nvt</v>
      </c>
    </row>
    <row r="140" spans="1:12" hidden="1" x14ac:dyDescent="0.35">
      <c r="B140" s="395" t="str">
        <f>IF('2. Roosters'!I88="ja"," ",IF('2. Roosters'!I88=""," ",IF('2. Roosters'!I88="Nvt"," ",IF('2. Roosters'!I88="neen",+Masterdata!B284))))</f>
        <v xml:space="preserve"> </v>
      </c>
      <c r="C140" s="395"/>
      <c r="D140" s="395"/>
      <c r="E140" s="395"/>
      <c r="F140" s="395"/>
      <c r="G140" s="395"/>
      <c r="H140" s="395"/>
      <c r="I140" s="395"/>
      <c r="J140" s="395"/>
      <c r="K140" s="395"/>
      <c r="L140" s="395"/>
    </row>
    <row r="141" spans="1:12" hidden="1" x14ac:dyDescent="0.35"/>
    <row r="142" spans="1:12" hidden="1" x14ac:dyDescent="0.35"/>
    <row r="143" spans="1:12" ht="18.5" x14ac:dyDescent="0.45">
      <c r="A143" s="146" t="s">
        <v>461</v>
      </c>
      <c r="B143" s="112"/>
      <c r="C143" s="112"/>
      <c r="D143" s="112"/>
      <c r="E143" s="112"/>
      <c r="F143" s="112"/>
      <c r="G143" s="112"/>
      <c r="H143" s="112"/>
      <c r="I143" s="112"/>
      <c r="J143" s="112"/>
      <c r="K143" s="112"/>
      <c r="L143" s="112"/>
    </row>
    <row r="144" spans="1:12" ht="18.5" x14ac:dyDescent="0.45">
      <c r="A144" s="97" t="s">
        <v>460</v>
      </c>
    </row>
    <row r="145" spans="1:12" x14ac:dyDescent="0.35">
      <c r="A145" s="2" t="str">
        <f>'2. Roosters'!$I$90</f>
        <v>Neen</v>
      </c>
    </row>
    <row r="146" spans="1:12" x14ac:dyDescent="0.35">
      <c r="B146" t="str">
        <f>IF('2. Roosters'!I90="ja"," ",IF('2. Roosters'!I90=""," ",IF('2. Roosters'!I90="Nvt"," ",IF('2. Roosters'!I90="neen",+Masterdata!B292))))</f>
        <v>Installatie aanpassen (opnemen in het JAP of GPP).</v>
      </c>
    </row>
    <row r="148" spans="1:12" ht="18.5" x14ac:dyDescent="0.45">
      <c r="A148" s="83" t="s">
        <v>543</v>
      </c>
    </row>
    <row r="149" spans="1:12" x14ac:dyDescent="0.35">
      <c r="A149" s="2" t="str">
        <f>'2. Roosters'!$I$93</f>
        <v>Neen</v>
      </c>
    </row>
    <row r="150" spans="1:12" x14ac:dyDescent="0.35">
      <c r="B150" t="str">
        <f>IF('2. Roosters'!I93="ja"," ",IF('2. Roosters'!I93=""," ",IF('2. Roosters'!I93="Nvt"," ",IF('2. Roosters'!I93="neen",+Masterdata!B299))))</f>
        <v>Installatie aanpassen (opnemen in het JAP of GPP).</v>
      </c>
    </row>
    <row r="153" spans="1:12" ht="18.5" x14ac:dyDescent="0.45">
      <c r="A153" s="148" t="s">
        <v>463</v>
      </c>
      <c r="B153" s="112"/>
      <c r="C153" s="112"/>
      <c r="D153" s="112"/>
      <c r="E153" s="112"/>
      <c r="F153" s="112"/>
      <c r="G153" s="112"/>
      <c r="H153" s="112"/>
      <c r="I153" s="112"/>
      <c r="J153" s="112"/>
      <c r="K153" s="112"/>
      <c r="L153" s="112"/>
    </row>
    <row r="154" spans="1:12" x14ac:dyDescent="0.35">
      <c r="A154" s="153" t="s">
        <v>465</v>
      </c>
    </row>
    <row r="155" spans="1:12" ht="18.5" x14ac:dyDescent="0.45">
      <c r="A155" s="83" t="s">
        <v>473</v>
      </c>
    </row>
    <row r="156" spans="1:12" ht="18.5" x14ac:dyDescent="0.45">
      <c r="A156" s="97" t="s">
        <v>472</v>
      </c>
      <c r="H156" s="396" t="str">
        <f>'2. Roosters'!$H$98</f>
        <v>Rooster(s) aanwezig</v>
      </c>
      <c r="I156" s="396"/>
    </row>
    <row r="157" spans="1:12" x14ac:dyDescent="0.35">
      <c r="A157" s="93" t="s">
        <v>412</v>
      </c>
      <c r="B157" s="93"/>
      <c r="C157" s="93"/>
      <c r="D157" s="93"/>
      <c r="E157" s="93"/>
      <c r="F157" s="81"/>
      <c r="G157" s="81"/>
      <c r="H157" s="2"/>
    </row>
    <row r="158" spans="1:12" x14ac:dyDescent="0.35">
      <c r="A158" s="243" t="str">
        <f>'2. Roosters'!C101</f>
        <v>R1:</v>
      </c>
      <c r="B158" s="387" t="str">
        <f>'2. Roosters'!D101</f>
        <v>Lengte rooster:</v>
      </c>
      <c r="C158" s="387"/>
      <c r="D158" s="113">
        <f>'2. Roosters'!F101</f>
        <v>0.9</v>
      </c>
      <c r="E158" s="93" t="str">
        <f>'2. Roosters'!G101</f>
        <v>meter</v>
      </c>
      <c r="F158" s="81"/>
      <c r="G158" s="81"/>
      <c r="H158" s="2"/>
    </row>
    <row r="159" spans="1:12" x14ac:dyDescent="0.35">
      <c r="A159" s="243" t="str">
        <f>'2. Roosters'!C102</f>
        <v>R2:</v>
      </c>
      <c r="B159" s="387" t="str">
        <f>'2. Roosters'!D102</f>
        <v>Lengte rooster:</v>
      </c>
      <c r="C159" s="387"/>
      <c r="D159" s="113">
        <f>'2. Roosters'!F102</f>
        <v>0.9</v>
      </c>
      <c r="E159" s="93" t="str">
        <f>'2. Roosters'!G102</f>
        <v>meter</v>
      </c>
      <c r="F159" s="81"/>
      <c r="G159" s="81"/>
      <c r="H159" s="2"/>
    </row>
    <row r="160" spans="1:12" x14ac:dyDescent="0.35">
      <c r="A160" s="243" t="str">
        <f>'2. Roosters'!C103</f>
        <v>R3:</v>
      </c>
      <c r="B160" s="387" t="str">
        <f>'2. Roosters'!D103</f>
        <v>Lengte rooster:</v>
      </c>
      <c r="C160" s="387"/>
      <c r="D160" s="113">
        <f>'2. Roosters'!F103</f>
        <v>0.9</v>
      </c>
      <c r="E160" s="93" t="str">
        <f>'2. Roosters'!G103</f>
        <v>meter</v>
      </c>
      <c r="F160" s="81"/>
      <c r="G160" s="81"/>
      <c r="H160" s="2"/>
    </row>
    <row r="161" spans="1:23" x14ac:dyDescent="0.35">
      <c r="A161" s="243" t="str">
        <f>'2. Roosters'!C104</f>
        <v>R4:</v>
      </c>
      <c r="B161" s="387" t="str">
        <f>'2. Roosters'!D104</f>
        <v>Lengte rooster:</v>
      </c>
      <c r="C161" s="387"/>
      <c r="D161" s="113">
        <f>'2. Roosters'!F104</f>
        <v>0.9</v>
      </c>
      <c r="E161" s="93" t="str">
        <f>'2. Roosters'!G104</f>
        <v>meter</v>
      </c>
      <c r="F161" s="81"/>
      <c r="G161" s="81"/>
      <c r="H161" s="2"/>
    </row>
    <row r="162" spans="1:23" hidden="1" x14ac:dyDescent="0.35">
      <c r="A162" s="243" t="str">
        <f>'2. Roosters'!C105</f>
        <v>R5:</v>
      </c>
      <c r="B162" s="387" t="str">
        <f>'2. Roosters'!D105</f>
        <v>Lengte rooster:</v>
      </c>
      <c r="C162" s="387"/>
      <c r="D162" s="113">
        <f>'2. Roosters'!F105</f>
        <v>0</v>
      </c>
      <c r="E162" s="93" t="str">
        <f>'2. Roosters'!G105</f>
        <v>meter</v>
      </c>
      <c r="F162" s="81"/>
      <c r="G162" s="81"/>
      <c r="H162" s="2"/>
      <c r="N162" s="84"/>
      <c r="O162" s="84"/>
      <c r="P162" s="84"/>
      <c r="Q162" s="84"/>
      <c r="R162" s="84"/>
      <c r="S162" s="84"/>
      <c r="T162" s="84"/>
      <c r="U162" s="84"/>
      <c r="V162" s="84"/>
      <c r="W162" s="84"/>
    </row>
    <row r="163" spans="1:23" hidden="1" x14ac:dyDescent="0.35">
      <c r="A163" s="243" t="str">
        <f>'2. Roosters'!C106</f>
        <v>R6:</v>
      </c>
      <c r="B163" s="387" t="str">
        <f>'2. Roosters'!D106</f>
        <v>Lengte rooster:</v>
      </c>
      <c r="C163" s="387"/>
      <c r="D163" s="113">
        <f>'2. Roosters'!F106</f>
        <v>0</v>
      </c>
      <c r="E163" s="93" t="str">
        <f>'2. Roosters'!G106</f>
        <v>meter</v>
      </c>
      <c r="F163" s="81"/>
      <c r="G163" s="81"/>
      <c r="H163" s="2"/>
      <c r="N163" s="84"/>
      <c r="O163" s="84"/>
      <c r="P163" s="84"/>
      <c r="Q163" s="84"/>
      <c r="R163" s="84"/>
      <c r="S163" s="84"/>
      <c r="T163" s="84"/>
      <c r="U163" s="84"/>
      <c r="V163" s="84"/>
      <c r="W163" s="84"/>
    </row>
    <row r="164" spans="1:23" hidden="1" x14ac:dyDescent="0.35">
      <c r="A164" s="243" t="str">
        <f>'2. Roosters'!C107</f>
        <v>R7:</v>
      </c>
      <c r="B164" s="387" t="str">
        <f>'2. Roosters'!D107</f>
        <v>Lengte rooster:</v>
      </c>
      <c r="C164" s="387"/>
      <c r="D164" s="113">
        <f>'2. Roosters'!F107</f>
        <v>0</v>
      </c>
      <c r="E164" s="93" t="str">
        <f>'2. Roosters'!G107</f>
        <v>meter</v>
      </c>
      <c r="F164" s="81"/>
      <c r="G164" s="81"/>
      <c r="H164" s="2"/>
      <c r="N164" s="84"/>
      <c r="O164" s="84"/>
      <c r="P164" s="84"/>
      <c r="Q164" s="84"/>
      <c r="R164" s="84"/>
      <c r="S164" s="84"/>
      <c r="T164" s="84"/>
      <c r="U164" s="84"/>
      <c r="V164" s="84"/>
      <c r="W164" s="84"/>
    </row>
    <row r="165" spans="1:23" hidden="1" x14ac:dyDescent="0.35">
      <c r="A165" s="243" t="str">
        <f>'2. Roosters'!C108</f>
        <v>R8:</v>
      </c>
      <c r="B165" s="387" t="str">
        <f>'2. Roosters'!D108</f>
        <v>Lengte rooster:</v>
      </c>
      <c r="C165" s="387"/>
      <c r="D165" s="113">
        <f>'2. Roosters'!F108</f>
        <v>0</v>
      </c>
      <c r="E165" s="93" t="str">
        <f>'2. Roosters'!G108</f>
        <v>meter</v>
      </c>
      <c r="F165" s="81"/>
      <c r="G165" s="81"/>
      <c r="H165" s="2"/>
      <c r="N165" s="84"/>
      <c r="O165" s="84"/>
      <c r="P165" s="84"/>
      <c r="Q165" s="84"/>
      <c r="R165" s="84"/>
      <c r="S165" s="84"/>
      <c r="T165" s="84"/>
      <c r="U165" s="84"/>
      <c r="V165" s="84"/>
      <c r="W165" s="84"/>
    </row>
    <row r="166" spans="1:23" hidden="1" x14ac:dyDescent="0.35">
      <c r="A166" s="243" t="str">
        <f>'2. Roosters'!C109</f>
        <v>R9:</v>
      </c>
      <c r="B166" s="387" t="str">
        <f>'2. Roosters'!D109</f>
        <v>Lengte rooster:</v>
      </c>
      <c r="C166" s="387"/>
      <c r="D166" s="113">
        <f>'2. Roosters'!F109</f>
        <v>0</v>
      </c>
      <c r="E166" s="93" t="str">
        <f>'2. Roosters'!G109</f>
        <v>meter</v>
      </c>
      <c r="F166" s="81"/>
      <c r="G166" s="81"/>
      <c r="H166" s="2"/>
      <c r="N166" s="84"/>
      <c r="O166" s="84"/>
      <c r="P166" s="84"/>
      <c r="Q166" s="84"/>
      <c r="R166" s="84"/>
      <c r="S166" s="84"/>
      <c r="T166" s="84"/>
      <c r="U166" s="84"/>
      <c r="V166" s="84"/>
      <c r="W166" s="84"/>
    </row>
    <row r="167" spans="1:23" hidden="1" x14ac:dyDescent="0.35">
      <c r="A167" s="243" t="str">
        <f>'2. Roosters'!C110</f>
        <v>R10:</v>
      </c>
      <c r="B167" s="387" t="str">
        <f>'2. Roosters'!D110</f>
        <v>Lengte rooster:</v>
      </c>
      <c r="C167" s="387"/>
      <c r="D167" s="113">
        <f>'2. Roosters'!F110</f>
        <v>0</v>
      </c>
      <c r="E167" s="93" t="str">
        <f>'2. Roosters'!G110</f>
        <v>meter</v>
      </c>
      <c r="F167" s="81"/>
      <c r="G167" s="81"/>
      <c r="H167" s="2"/>
      <c r="N167" s="84"/>
      <c r="O167" s="84"/>
      <c r="P167" s="84"/>
      <c r="Q167" s="84"/>
      <c r="R167" s="84"/>
      <c r="S167" s="84"/>
      <c r="T167" s="84"/>
      <c r="U167" s="84"/>
      <c r="V167" s="84"/>
      <c r="W167" s="84"/>
    </row>
    <row r="168" spans="1:23" x14ac:dyDescent="0.35">
      <c r="A168" s="93"/>
      <c r="B168" s="387" t="str">
        <f>'2. Roosters'!D111</f>
        <v>Totaal (*):</v>
      </c>
      <c r="C168" s="387"/>
      <c r="D168" s="94">
        <f>'2. Roosters'!F111</f>
        <v>3.6</v>
      </c>
      <c r="E168" s="94" t="str">
        <f>'2. Roosters'!G111</f>
        <v>meter</v>
      </c>
      <c r="F168" s="93"/>
      <c r="G168" s="81"/>
      <c r="H168" s="2"/>
      <c r="N168" s="84"/>
      <c r="O168" s="84"/>
      <c r="P168" s="84"/>
      <c r="Q168" s="106"/>
      <c r="R168" s="106"/>
      <c r="S168" s="154"/>
      <c r="T168" s="154"/>
      <c r="U168" s="84"/>
      <c r="V168" s="84"/>
      <c r="W168" s="84"/>
    </row>
    <row r="169" spans="1:23" x14ac:dyDescent="0.35">
      <c r="A169" s="93"/>
      <c r="B169" s="243"/>
      <c r="C169" s="243"/>
      <c r="D169" s="94"/>
      <c r="E169" s="94"/>
      <c r="F169" s="81"/>
      <c r="G169" s="81"/>
      <c r="H169" s="2"/>
      <c r="N169" s="80"/>
      <c r="O169" s="80"/>
      <c r="P169" s="80"/>
      <c r="Q169" s="80"/>
      <c r="R169" s="80"/>
      <c r="S169" s="80"/>
      <c r="T169" s="80"/>
      <c r="U169" s="80"/>
      <c r="V169" s="80"/>
      <c r="W169" s="84"/>
    </row>
    <row r="170" spans="1:23" x14ac:dyDescent="0.35">
      <c r="A170" s="378" t="s">
        <v>423</v>
      </c>
      <c r="B170" s="378"/>
      <c r="C170" s="378"/>
      <c r="D170" s="378"/>
      <c r="E170" s="156">
        <f>'2. Roosters'!G113</f>
        <v>62</v>
      </c>
      <c r="F170" s="93" t="s">
        <v>414</v>
      </c>
      <c r="G170" s="81"/>
      <c r="H170" s="2"/>
      <c r="N170" s="80"/>
      <c r="O170" s="80"/>
      <c r="P170" s="80"/>
      <c r="Q170" s="80"/>
      <c r="R170" s="80"/>
      <c r="S170" s="80"/>
      <c r="T170" s="80"/>
      <c r="U170" s="80"/>
      <c r="V170" s="80"/>
      <c r="W170" s="84"/>
    </row>
    <row r="171" spans="1:23" x14ac:dyDescent="0.35">
      <c r="A171" s="378" t="s">
        <v>424</v>
      </c>
      <c r="B171" s="378"/>
      <c r="C171" s="378"/>
      <c r="D171" s="378"/>
      <c r="E171" s="157">
        <f>'2. Roosters'!G114</f>
        <v>22</v>
      </c>
      <c r="F171" s="93" t="s">
        <v>413</v>
      </c>
      <c r="G171" s="93"/>
      <c r="H171" s="2"/>
      <c r="N171" s="80"/>
      <c r="O171" s="80"/>
      <c r="P171" s="80"/>
      <c r="Q171" s="80"/>
      <c r="R171" s="80"/>
      <c r="S171" s="80"/>
      <c r="T171" s="80"/>
      <c r="U171" s="80"/>
      <c r="V171" s="80"/>
      <c r="W171" s="84"/>
    </row>
    <row r="172" spans="1:23" x14ac:dyDescent="0.35">
      <c r="A172" s="93"/>
      <c r="B172" s="243"/>
      <c r="C172" s="243"/>
      <c r="D172" s="93"/>
      <c r="E172" s="93"/>
      <c r="F172" s="81"/>
      <c r="G172" s="81"/>
      <c r="H172" s="2"/>
      <c r="N172" s="80"/>
      <c r="O172" s="80"/>
      <c r="P172" s="80"/>
      <c r="Q172" s="80"/>
      <c r="R172" s="80"/>
      <c r="S172" s="80"/>
      <c r="T172" s="80"/>
      <c r="U172" s="80"/>
      <c r="V172" s="80"/>
      <c r="W172" s="84"/>
    </row>
    <row r="173" spans="1:23" ht="15.75" customHeight="1" x14ac:dyDescent="0.35">
      <c r="A173" s="223"/>
      <c r="B173" s="384" t="s">
        <v>527</v>
      </c>
      <c r="C173" s="384"/>
      <c r="D173" s="384"/>
      <c r="E173" s="384"/>
      <c r="F173" s="384"/>
      <c r="G173" s="384"/>
      <c r="H173" s="160">
        <f>'2. Roosters'!$I$116</f>
        <v>-14.854545454545454</v>
      </c>
      <c r="L173" s="171"/>
      <c r="N173" s="80"/>
      <c r="O173" s="80"/>
      <c r="P173" s="80"/>
      <c r="Q173" s="80"/>
      <c r="R173" s="80"/>
      <c r="S173" s="80"/>
      <c r="T173" s="80"/>
      <c r="U173" s="80"/>
      <c r="V173" s="80"/>
      <c r="W173" s="84"/>
    </row>
    <row r="174" spans="1:23" s="84" customFormat="1" ht="28.9" customHeight="1" x14ac:dyDescent="0.35">
      <c r="A174" s="106"/>
      <c r="B174" s="380" t="str">
        <f>IF(H173&lt;0.001,Masterdata!B311," ")</f>
        <v>Berekend ventillatiedebiet voldoet niet. Installatie aanpassen (opnemen in het JAP of GPP). Of afspraken i.v.m. spuien opnemen in schoolwerkplan.</v>
      </c>
      <c r="C174" s="380"/>
      <c r="D174" s="380"/>
      <c r="E174" s="380"/>
      <c r="F174" s="380"/>
      <c r="G174" s="380"/>
      <c r="H174" s="380"/>
      <c r="I174" s="380"/>
      <c r="J174" s="380"/>
      <c r="K174" s="380"/>
      <c r="L174" s="380"/>
      <c r="N174" s="190"/>
      <c r="O174" s="191"/>
      <c r="P174" s="191"/>
      <c r="Q174" s="191"/>
      <c r="R174" s="191"/>
      <c r="S174" s="191"/>
      <c r="T174" s="191"/>
      <c r="U174" s="191"/>
      <c r="V174" s="191"/>
    </row>
    <row r="175" spans="1:23" hidden="1" x14ac:dyDescent="0.35">
      <c r="N175" s="80"/>
      <c r="O175" s="80"/>
      <c r="P175" s="80"/>
      <c r="Q175" s="80"/>
      <c r="R175" s="80"/>
      <c r="S175" s="80"/>
      <c r="T175" s="80"/>
      <c r="U175" s="80"/>
      <c r="V175" s="80"/>
      <c r="W175" s="84"/>
    </row>
    <row r="176" spans="1:23" x14ac:dyDescent="0.35">
      <c r="N176" s="80"/>
      <c r="O176" s="80"/>
      <c r="P176" s="80"/>
      <c r="Q176" s="80"/>
      <c r="R176" s="80"/>
      <c r="S176" s="80"/>
      <c r="T176" s="80"/>
      <c r="U176" s="80"/>
      <c r="V176" s="80"/>
      <c r="W176" s="84"/>
    </row>
    <row r="177" spans="1:23" ht="18.5" x14ac:dyDescent="0.45">
      <c r="A177" s="83" t="s">
        <v>464</v>
      </c>
      <c r="N177" s="80"/>
      <c r="O177" s="80"/>
      <c r="P177" s="80"/>
      <c r="Q177" s="80"/>
      <c r="R177" s="80"/>
      <c r="S177" s="80"/>
      <c r="T177" s="80"/>
      <c r="U177" s="80"/>
      <c r="V177" s="80"/>
      <c r="W177" s="84"/>
    </row>
    <row r="178" spans="1:23" x14ac:dyDescent="0.35">
      <c r="A178" s="2" t="str">
        <f>'2. Roosters'!$I$119</f>
        <v>Neen</v>
      </c>
      <c r="N178" s="80"/>
      <c r="O178" s="80"/>
      <c r="P178" s="80"/>
      <c r="Q178" s="80"/>
      <c r="R178" s="80"/>
      <c r="S178" s="80"/>
      <c r="T178" s="80"/>
      <c r="U178" s="80"/>
      <c r="V178" s="80"/>
      <c r="W178" s="84"/>
    </row>
    <row r="179" spans="1:23" x14ac:dyDescent="0.35">
      <c r="B179" t="str">
        <f>IF('2. Roosters'!I119="ja"," ",IF('2. Roosters'!I119=""," ",IF('2. Roosters'!I119="Nvt"," ",IF('2. Roosters'!I119="neen",+Masterdata!B322))))</f>
        <v>Roosters continu laten openstaan.</v>
      </c>
      <c r="N179" s="84"/>
      <c r="O179" s="84"/>
      <c r="P179" s="84"/>
      <c r="Q179" s="84"/>
      <c r="R179" s="84"/>
      <c r="S179" s="84"/>
      <c r="T179" s="84"/>
      <c r="U179" s="84"/>
      <c r="V179" s="84"/>
      <c r="W179" s="84"/>
    </row>
    <row r="180" spans="1:23" x14ac:dyDescent="0.35">
      <c r="N180" s="84"/>
      <c r="O180" s="84"/>
      <c r="P180" s="84"/>
      <c r="Q180" s="84"/>
      <c r="R180" s="84"/>
      <c r="S180" s="84"/>
      <c r="T180" s="84"/>
      <c r="U180" s="84"/>
      <c r="V180" s="84"/>
      <c r="W180" s="84"/>
    </row>
    <row r="181" spans="1:23" ht="18.5" x14ac:dyDescent="0.45">
      <c r="A181" s="102" t="s">
        <v>492</v>
      </c>
    </row>
    <row r="182" spans="1:23" ht="18.5" x14ac:dyDescent="0.45">
      <c r="A182" s="97" t="s">
        <v>607</v>
      </c>
    </row>
    <row r="183" spans="1:23" x14ac:dyDescent="0.35">
      <c r="A183" s="2" t="e">
        <f>'2. Roosters'!#REF!</f>
        <v>#REF!</v>
      </c>
    </row>
    <row r="184" spans="1:23" ht="30" customHeight="1" x14ac:dyDescent="0.35">
      <c r="B184" s="374" t="e">
        <f>IF('2. Roosters'!#REF!="ja"," ",IF('2. Roosters'!#REF!=""," ",IF('2. Roosters'!#REF!="Nvt"," ",IF('2. Roosters'!#REF!="neen",+Masterdata!B330))))</f>
        <v>#REF!</v>
      </c>
      <c r="C184" s="374"/>
      <c r="D184" s="374"/>
      <c r="E184" s="374"/>
      <c r="F184" s="374"/>
      <c r="G184" s="374"/>
      <c r="H184" s="374"/>
      <c r="I184" s="374"/>
      <c r="J184" s="374"/>
      <c r="K184" s="374"/>
      <c r="L184" s="374"/>
    </row>
    <row r="186" spans="1:23" ht="18.5" x14ac:dyDescent="0.45">
      <c r="A186" s="83" t="s">
        <v>519</v>
      </c>
    </row>
    <row r="187" spans="1:23" x14ac:dyDescent="0.35">
      <c r="A187" s="105" t="e">
        <f>'2. Roosters'!#REF!</f>
        <v>#REF!</v>
      </c>
    </row>
    <row r="188" spans="1:23" ht="20.25" customHeight="1" x14ac:dyDescent="0.35">
      <c r="B188" t="e">
        <f>IF('2. Roosters'!#REF!="neen"," ",IF('2. Roosters'!#REF!=""," ",IF('2. Roosters'!#REF!="Nvt"," ",IF('2. Roosters'!#REF!="ja",+Masterdata!B337))))</f>
        <v>#REF!</v>
      </c>
    </row>
    <row r="190" spans="1:23" ht="18.5" x14ac:dyDescent="0.45">
      <c r="A190" s="97" t="s">
        <v>598</v>
      </c>
      <c r="B190" s="170"/>
      <c r="C190" s="170"/>
      <c r="D190" s="170"/>
      <c r="E190" s="170"/>
      <c r="F190" s="170"/>
      <c r="G190" s="170"/>
    </row>
    <row r="191" spans="1:23" x14ac:dyDescent="0.35">
      <c r="A191" s="2" t="str">
        <f>'2. Roosters'!$I$122</f>
        <v>Neen</v>
      </c>
    </row>
    <row r="192" spans="1:23" ht="19.5" customHeight="1" x14ac:dyDescent="0.35">
      <c r="B192" t="str">
        <f>IF('2. Roosters'!I122="ja"," ",IF('2. Roosters'!I122=""," ",IF('2. Roosters'!I122="Nvt"," ",IF('2. Roosters'!I122="neen",+Masterdata!B344))))</f>
        <v xml:space="preserve">Indien mogelijk extra ventillatie of afspraken omtrent openzetten ramen en binnen deuren. </v>
      </c>
    </row>
    <row r="193" spans="1:9" x14ac:dyDescent="0.35">
      <c r="B193" s="378" t="str">
        <f>'2. Roosters'!C125</f>
        <v>Benodigd ventilatieoppervlak per gevel bij dwarsventilatie (m²)</v>
      </c>
      <c r="C193" s="378"/>
      <c r="D193" s="378"/>
      <c r="E193" s="378"/>
      <c r="F193" s="378"/>
      <c r="G193" s="197">
        <f>'2. Roosters'!I125</f>
        <v>0.15</v>
      </c>
      <c r="H193" s="115" t="s">
        <v>597</v>
      </c>
    </row>
    <row r="194" spans="1:9" x14ac:dyDescent="0.35">
      <c r="B194" s="378" t="str">
        <f>'2. Roosters'!C126</f>
        <v>Benodigd ventilatieoppervlak indien geen dwarsventilatie (m²)</v>
      </c>
      <c r="C194" s="378"/>
      <c r="D194" s="378"/>
      <c r="E194" s="378"/>
      <c r="F194" s="378"/>
      <c r="G194" s="197">
        <f>'2. Roosters'!I126</f>
        <v>0.77</v>
      </c>
      <c r="H194" s="115" t="s">
        <v>597</v>
      </c>
    </row>
    <row r="195" spans="1:9" x14ac:dyDescent="0.35">
      <c r="B195" s="249"/>
      <c r="C195" s="249"/>
      <c r="D195" s="249"/>
      <c r="E195" s="249"/>
      <c r="F195" s="201"/>
      <c r="G195" s="154"/>
      <c r="H195" s="84"/>
      <c r="I195" s="84"/>
    </row>
    <row r="196" spans="1:9" x14ac:dyDescent="0.35">
      <c r="B196" s="170" t="s">
        <v>584</v>
      </c>
      <c r="C196" s="170"/>
      <c r="D196" s="170"/>
      <c r="E196" s="170"/>
      <c r="F196" s="204" t="e">
        <f xml:space="preserve"> (400*F6)/(1000*(0.24*-H173))</f>
        <v>#REF!</v>
      </c>
      <c r="G196" s="205" t="s">
        <v>596</v>
      </c>
      <c r="H196" s="108"/>
      <c r="I196" s="108"/>
    </row>
    <row r="197" spans="1:9" x14ac:dyDescent="0.35">
      <c r="B197" s="249"/>
      <c r="C197" s="249"/>
      <c r="D197" s="249"/>
      <c r="E197" s="249"/>
      <c r="F197" s="201"/>
      <c r="G197" s="154"/>
      <c r="H197" s="84"/>
      <c r="I197" s="84"/>
    </row>
    <row r="198" spans="1:9" hidden="1" x14ac:dyDescent="0.35">
      <c r="F198" s="84"/>
      <c r="G198" s="84"/>
      <c r="H198" s="84"/>
      <c r="I198" s="84"/>
    </row>
    <row r="199" spans="1:9" hidden="1" x14ac:dyDescent="0.35">
      <c r="A199" s="109" t="s">
        <v>467</v>
      </c>
    </row>
    <row r="200" spans="1:9" ht="18.5" hidden="1" x14ac:dyDescent="0.45">
      <c r="A200" s="97" t="s">
        <v>539</v>
      </c>
    </row>
    <row r="201" spans="1:9" ht="18.5" hidden="1" x14ac:dyDescent="0.45">
      <c r="A201" s="83" t="s">
        <v>552</v>
      </c>
    </row>
    <row r="202" spans="1:9" hidden="1" x14ac:dyDescent="0.35">
      <c r="A202" s="2" t="str">
        <f>'2. Roosters'!$I$143</f>
        <v>Nvt</v>
      </c>
    </row>
    <row r="203" spans="1:9" hidden="1" x14ac:dyDescent="0.35"/>
    <row r="204" spans="1:9" ht="18.5" hidden="1" x14ac:dyDescent="0.45">
      <c r="A204" s="97" t="s">
        <v>553</v>
      </c>
    </row>
    <row r="205" spans="1:9" hidden="1" x14ac:dyDescent="0.35">
      <c r="A205" s="2" t="str">
        <f>'2. Roosters'!$I$144</f>
        <v>Nvt</v>
      </c>
    </row>
    <row r="206" spans="1:9" hidden="1" x14ac:dyDescent="0.35">
      <c r="B206" t="str">
        <f>IF('2. Roosters'!I143="ja"," ",IF('2. Roosters'!I143=""," ",IF('2. Roosters'!I143="Nvt"," ",IF('2. Roosters'!I143="neen",+Masterdata!B360))))</f>
        <v xml:space="preserve"> </v>
      </c>
    </row>
    <row r="207" spans="1:9" hidden="1" x14ac:dyDescent="0.35"/>
    <row r="208" spans="1:9" ht="18.5" hidden="1" x14ac:dyDescent="0.45">
      <c r="A208" s="97" t="s">
        <v>551</v>
      </c>
    </row>
    <row r="209" spans="1:12" hidden="1" x14ac:dyDescent="0.35">
      <c r="A209" s="2" t="str">
        <f>'2. Roosters'!$I$145</f>
        <v>Nvt</v>
      </c>
    </row>
    <row r="210" spans="1:12" hidden="1" x14ac:dyDescent="0.35">
      <c r="B210" t="str">
        <f>IF('2. Roosters'!I144="ja"," ",IF('2. Roosters'!I144=""," ",IF('2. Roosters'!I144="Nvt"," ",IF('2. Roosters'!I144="neen",+Masterdata!B367))))</f>
        <v xml:space="preserve"> </v>
      </c>
    </row>
    <row r="211" spans="1:12" hidden="1" x14ac:dyDescent="0.35"/>
    <row r="212" spans="1:12" ht="18.5" x14ac:dyDescent="0.45">
      <c r="A212" s="250" t="s">
        <v>631</v>
      </c>
      <c r="B212" s="178"/>
      <c r="C212" s="178"/>
      <c r="D212" s="178"/>
      <c r="E212" s="175"/>
      <c r="F212" s="176"/>
      <c r="G212" s="176"/>
      <c r="H212" s="176"/>
      <c r="I212" s="176"/>
      <c r="J212" s="176"/>
      <c r="K212" s="176"/>
      <c r="L212" s="177"/>
    </row>
    <row r="213" spans="1:12" ht="9.75" hidden="1" customHeight="1" x14ac:dyDescent="0.35">
      <c r="B213" s="375"/>
      <c r="C213" s="375"/>
      <c r="D213" s="375"/>
      <c r="E213" s="375"/>
      <c r="F213" s="375"/>
      <c r="G213" s="375"/>
      <c r="H213" s="375"/>
      <c r="I213" s="375"/>
      <c r="J213" s="375"/>
      <c r="K213" s="375"/>
      <c r="L213" s="375"/>
    </row>
    <row r="214" spans="1:12" ht="13.5" customHeight="1" x14ac:dyDescent="0.35">
      <c r="A214" s="213" t="s">
        <v>609</v>
      </c>
      <c r="B214" s="213"/>
      <c r="C214" s="214"/>
      <c r="D214" s="214"/>
      <c r="E214" s="210"/>
      <c r="F214" s="210"/>
      <c r="G214" s="210"/>
      <c r="H214" s="210"/>
      <c r="I214" s="210"/>
      <c r="J214" s="210"/>
      <c r="K214" s="210"/>
      <c r="L214" s="210"/>
    </row>
    <row r="215" spans="1:12" ht="18.75" customHeight="1" x14ac:dyDescent="0.35">
      <c r="B215" s="376" t="str">
        <f>'2. Roosters'!B151</f>
        <v>Roosters regelmatig nakijken of ze open of gesloten zijn. Momenteel zijn de roosters proper.</v>
      </c>
      <c r="C215" s="376"/>
      <c r="D215" s="376"/>
      <c r="E215" s="376"/>
      <c r="F215" s="376"/>
      <c r="G215" s="376"/>
      <c r="H215" s="376"/>
      <c r="I215" s="376"/>
      <c r="J215" s="376"/>
      <c r="K215" s="376"/>
      <c r="L215" s="376"/>
    </row>
    <row r="216" spans="1:12" hidden="1" x14ac:dyDescent="0.35">
      <c r="B216" s="180"/>
      <c r="C216" s="209"/>
      <c r="D216" s="209"/>
      <c r="E216" s="209"/>
      <c r="F216" s="209"/>
      <c r="G216" s="208"/>
      <c r="H216" s="80"/>
      <c r="I216" s="80"/>
      <c r="J216" s="80"/>
      <c r="K216" s="80"/>
      <c r="L216" s="180"/>
    </row>
    <row r="217" spans="1:12" x14ac:dyDescent="0.35">
      <c r="A217" s="215" t="s">
        <v>611</v>
      </c>
      <c r="B217" s="215"/>
      <c r="C217" s="216"/>
      <c r="D217" s="111"/>
      <c r="E217" s="111"/>
      <c r="F217" s="111"/>
      <c r="G217" s="111"/>
      <c r="H217" s="111"/>
      <c r="I217" s="111"/>
      <c r="J217" s="111"/>
      <c r="K217" s="111"/>
      <c r="L217" s="111"/>
    </row>
    <row r="218" spans="1:12" ht="22.5" customHeight="1" x14ac:dyDescent="0.35">
      <c r="B218" s="377" t="str">
        <f>'2. Roosters'!B154</f>
        <v>Zie algemeen advies</v>
      </c>
      <c r="C218" s="377"/>
      <c r="D218" s="377"/>
      <c r="E218" s="377"/>
      <c r="F218" s="377"/>
      <c r="G218" s="377"/>
      <c r="H218" s="377"/>
      <c r="I218" s="377"/>
      <c r="J218" s="377"/>
      <c r="K218" s="377"/>
      <c r="L218" s="377"/>
    </row>
    <row r="219" spans="1:12" hidden="1" x14ac:dyDescent="0.35">
      <c r="A219" s="77"/>
      <c r="B219" s="207"/>
      <c r="C219" s="241"/>
      <c r="D219" s="242"/>
      <c r="E219" s="242"/>
      <c r="F219" s="242"/>
      <c r="G219" s="242"/>
      <c r="H219" s="242"/>
      <c r="I219" s="242"/>
      <c r="J219" s="242"/>
      <c r="K219" s="242"/>
      <c r="L219" s="242"/>
    </row>
    <row r="220" spans="1:12" x14ac:dyDescent="0.35">
      <c r="A220" s="219"/>
      <c r="B220" s="379" t="s">
        <v>604</v>
      </c>
      <c r="C220" s="379"/>
      <c r="D220" s="379"/>
      <c r="E220" s="379"/>
      <c r="F220" s="379"/>
      <c r="G220" s="220" t="e">
        <f>F196</f>
        <v>#REF!</v>
      </c>
      <c r="H220" s="212" t="s">
        <v>583</v>
      </c>
      <c r="I220" s="80"/>
      <c r="J220" s="80"/>
      <c r="K220" s="80"/>
      <c r="L220" s="180"/>
    </row>
    <row r="221" spans="1:12" hidden="1" x14ac:dyDescent="0.35">
      <c r="B221" s="207"/>
      <c r="C221" s="237"/>
      <c r="D221" s="237"/>
      <c r="E221" s="237"/>
      <c r="F221" s="237"/>
      <c r="G221" s="217"/>
      <c r="H221" s="218"/>
      <c r="I221" s="80"/>
      <c r="J221" s="80"/>
      <c r="K221" s="80"/>
      <c r="L221" s="180"/>
    </row>
    <row r="222" spans="1:12" x14ac:dyDescent="0.35">
      <c r="B222" s="378" t="s">
        <v>600</v>
      </c>
      <c r="C222" s="378"/>
      <c r="D222" s="378"/>
      <c r="E222" s="378"/>
      <c r="F222" s="378"/>
      <c r="G222" s="221">
        <f>G193</f>
        <v>0.15</v>
      </c>
      <c r="H222" s="115" t="s">
        <v>597</v>
      </c>
      <c r="I222" s="111"/>
      <c r="J222" s="80"/>
      <c r="K222" s="80"/>
      <c r="L222" s="180"/>
    </row>
    <row r="223" spans="1:12" x14ac:dyDescent="0.35">
      <c r="B223" s="378" t="s">
        <v>601</v>
      </c>
      <c r="C223" s="378"/>
      <c r="D223" s="378"/>
      <c r="E223" s="378"/>
      <c r="F223" s="378"/>
      <c r="G223" s="222">
        <f>G194</f>
        <v>0.77</v>
      </c>
      <c r="H223" s="115" t="s">
        <v>597</v>
      </c>
      <c r="I223" s="80"/>
      <c r="J223" s="80"/>
      <c r="K223" s="80"/>
      <c r="L223" s="180"/>
    </row>
    <row r="224" spans="1:12" x14ac:dyDescent="0.35">
      <c r="B224" s="207"/>
      <c r="C224" s="77"/>
      <c r="D224" s="77"/>
      <c r="E224" s="77"/>
      <c r="F224" s="77"/>
      <c r="G224" s="80"/>
      <c r="H224" s="80"/>
      <c r="I224" s="80"/>
      <c r="J224" s="80"/>
      <c r="K224" s="80"/>
      <c r="L224" s="180"/>
    </row>
    <row r="225" spans="1:12" x14ac:dyDescent="0.35">
      <c r="A225" t="s">
        <v>538</v>
      </c>
      <c r="B225" s="2"/>
      <c r="L225" s="2"/>
    </row>
    <row r="226" spans="1:12" x14ac:dyDescent="0.35">
      <c r="B226" s="2"/>
      <c r="L226" s="2"/>
    </row>
    <row r="227" spans="1:12" x14ac:dyDescent="0.35">
      <c r="B227" s="2"/>
      <c r="L227" s="2"/>
    </row>
    <row r="228" spans="1:12" x14ac:dyDescent="0.35">
      <c r="B228" s="2"/>
      <c r="G228" s="244"/>
      <c r="L228" s="2"/>
    </row>
  </sheetData>
  <mergeCells count="62">
    <mergeCell ref="C10:L10"/>
    <mergeCell ref="C3:L3"/>
    <mergeCell ref="A4:C4"/>
    <mergeCell ref="D4:G4"/>
    <mergeCell ref="H4:I4"/>
    <mergeCell ref="J4:L4"/>
    <mergeCell ref="E46:L46"/>
    <mergeCell ref="B19:L19"/>
    <mergeCell ref="B23:L23"/>
    <mergeCell ref="B27:L27"/>
    <mergeCell ref="B32:L32"/>
    <mergeCell ref="B36:L36"/>
    <mergeCell ref="E40:L40"/>
    <mergeCell ref="E41:L41"/>
    <mergeCell ref="E42:L42"/>
    <mergeCell ref="E43:L43"/>
    <mergeCell ref="E44:L44"/>
    <mergeCell ref="E45:L45"/>
    <mergeCell ref="B111:L111"/>
    <mergeCell ref="E47:L47"/>
    <mergeCell ref="B52:L52"/>
    <mergeCell ref="B56:L56"/>
    <mergeCell ref="B60:L60"/>
    <mergeCell ref="B64:L64"/>
    <mergeCell ref="B76:L76"/>
    <mergeCell ref="B82:L82"/>
    <mergeCell ref="E84:G84"/>
    <mergeCell ref="B87:H87"/>
    <mergeCell ref="B96:L96"/>
    <mergeCell ref="B100:L100"/>
    <mergeCell ref="B161:C161"/>
    <mergeCell ref="A113:L113"/>
    <mergeCell ref="B115:L115"/>
    <mergeCell ref="B119:L119"/>
    <mergeCell ref="B123:L123"/>
    <mergeCell ref="A125:L125"/>
    <mergeCell ref="B136:L136"/>
    <mergeCell ref="B140:L140"/>
    <mergeCell ref="H156:I156"/>
    <mergeCell ref="B158:C158"/>
    <mergeCell ref="B159:C159"/>
    <mergeCell ref="B160:C160"/>
    <mergeCell ref="B184:L184"/>
    <mergeCell ref="B162:C162"/>
    <mergeCell ref="B163:C163"/>
    <mergeCell ref="B164:C164"/>
    <mergeCell ref="B165:C165"/>
    <mergeCell ref="B166:C166"/>
    <mergeCell ref="B167:C167"/>
    <mergeCell ref="B168:C168"/>
    <mergeCell ref="A170:D170"/>
    <mergeCell ref="A171:D171"/>
    <mergeCell ref="B173:G173"/>
    <mergeCell ref="B174:L174"/>
    <mergeCell ref="B222:F222"/>
    <mergeCell ref="B223:F223"/>
    <mergeCell ref="B193:F193"/>
    <mergeCell ref="B194:F194"/>
    <mergeCell ref="B213:L213"/>
    <mergeCell ref="B215:L215"/>
    <mergeCell ref="B218:L218"/>
    <mergeCell ref="B220:F220"/>
  </mergeCells>
  <conditionalFormatting sqref="A18">
    <cfRule type="containsText" dxfId="781" priority="123" operator="containsText" text="Neen">
      <formula>NOT(ISERROR(SEARCH("Neen",A18)))</formula>
    </cfRule>
    <cfRule type="containsText" dxfId="780" priority="124" operator="containsText" text="Ja">
      <formula>NOT(ISERROR(SEARCH("Ja",A18)))</formula>
    </cfRule>
    <cfRule type="colorScale" priority="125">
      <colorScale>
        <cfvo type="min"/>
        <cfvo type="max"/>
        <color rgb="FF92D050"/>
        <color rgb="FFFFEF9C"/>
      </colorScale>
    </cfRule>
  </conditionalFormatting>
  <conditionalFormatting sqref="A26">
    <cfRule type="containsText" dxfId="779" priority="41" operator="containsText" text="Nvt">
      <formula>NOT(ISERROR(SEARCH("Nvt",A26)))</formula>
    </cfRule>
    <cfRule type="containsText" dxfId="778" priority="120" operator="containsText" text="Neen">
      <formula>NOT(ISERROR(SEARCH("Neen",A26)))</formula>
    </cfRule>
    <cfRule type="containsText" dxfId="777" priority="121" operator="containsText" text="Ja">
      <formula>NOT(ISERROR(SEARCH("Ja",A26)))</formula>
    </cfRule>
    <cfRule type="colorScale" priority="122">
      <colorScale>
        <cfvo type="min"/>
        <cfvo type="max"/>
        <color rgb="FF92D050"/>
        <color rgb="FFFFEF9C"/>
      </colorScale>
    </cfRule>
  </conditionalFormatting>
  <conditionalFormatting sqref="A31">
    <cfRule type="cellIs" dxfId="776" priority="117" operator="equal">
      <formula>"Nvt"</formula>
    </cfRule>
    <cfRule type="cellIs" dxfId="775" priority="118" operator="equal">
      <formula>"neen"</formula>
    </cfRule>
    <cfRule type="cellIs" dxfId="774" priority="119" operator="equal">
      <formula>"ja"</formula>
    </cfRule>
  </conditionalFormatting>
  <conditionalFormatting sqref="A51">
    <cfRule type="cellIs" dxfId="773" priority="111" operator="equal">
      <formula>"Nvt"</formula>
    </cfRule>
    <cfRule type="cellIs" dxfId="772" priority="112" operator="equal">
      <formula>"Neen"</formula>
    </cfRule>
    <cfRule type="cellIs" dxfId="771" priority="113" operator="equal">
      <formula>"ja"</formula>
    </cfRule>
  </conditionalFormatting>
  <conditionalFormatting sqref="A39">
    <cfRule type="cellIs" dxfId="770" priority="114" operator="equal">
      <formula>"Nvt"</formula>
    </cfRule>
    <cfRule type="cellIs" dxfId="769" priority="115" operator="equal">
      <formula>"Neen"</formula>
    </cfRule>
    <cfRule type="cellIs" dxfId="768" priority="116" operator="equal">
      <formula>"ja"</formula>
    </cfRule>
  </conditionalFormatting>
  <conditionalFormatting sqref="A55">
    <cfRule type="cellIs" dxfId="767" priority="108" operator="equal">
      <formula>"Nvt"</formula>
    </cfRule>
    <cfRule type="cellIs" dxfId="766" priority="109" operator="equal">
      <formula>"Neen"</formula>
    </cfRule>
    <cfRule type="cellIs" dxfId="765" priority="110" operator="equal">
      <formula>"ja"</formula>
    </cfRule>
  </conditionalFormatting>
  <conditionalFormatting sqref="A59">
    <cfRule type="cellIs" dxfId="764" priority="105" operator="equal">
      <formula>"Nvt"</formula>
    </cfRule>
    <cfRule type="cellIs" dxfId="763" priority="106" operator="equal">
      <formula>"Neen"</formula>
    </cfRule>
    <cfRule type="cellIs" dxfId="762" priority="107" operator="equal">
      <formula>"ja"</formula>
    </cfRule>
  </conditionalFormatting>
  <conditionalFormatting sqref="A139">
    <cfRule type="cellIs" dxfId="761" priority="63" operator="equal">
      <formula>"Nvt"</formula>
    </cfRule>
    <cfRule type="cellIs" dxfId="760" priority="64" operator="equal">
      <formula>"Neen"</formula>
    </cfRule>
    <cfRule type="cellIs" dxfId="759" priority="65" operator="equal">
      <formula>"ja"</formula>
    </cfRule>
  </conditionalFormatting>
  <conditionalFormatting sqref="A67">
    <cfRule type="containsText" dxfId="758" priority="102" operator="containsText" text="NOK">
      <formula>NOT(ISERROR(SEARCH("NOK",A67)))</formula>
    </cfRule>
    <cfRule type="containsText" dxfId="757" priority="103" operator="containsText" text="OK">
      <formula>NOT(ISERROR(SEARCH("OK",A67)))</formula>
    </cfRule>
    <cfRule type="containsText" dxfId="756" priority="104" operator="containsText" text="Nvt">
      <formula>NOT(ISERROR(SEARCH("Nvt",A67)))</formula>
    </cfRule>
  </conditionalFormatting>
  <conditionalFormatting sqref="A103">
    <cfRule type="containsText" dxfId="755" priority="78" operator="containsText" text="Ja">
      <formula>NOT(ISERROR(SEARCH("Ja",A103)))</formula>
    </cfRule>
    <cfRule type="containsText" dxfId="754" priority="79" operator="containsText" text="Neen">
      <formula>NOT(ISERROR(SEARCH("Neen",A103)))</formula>
    </cfRule>
    <cfRule type="containsText" dxfId="753" priority="80" operator="containsText" text="Nvt">
      <formula>NOT(ISERROR(SEARCH("Nvt",A103)))</formula>
    </cfRule>
    <cfRule type="containsText" dxfId="752" priority="81" operator="containsText" text="Nvt">
      <formula>NOT(ISERROR(SEARCH("Nvt",A103)))</formula>
    </cfRule>
    <cfRule type="containsText" dxfId="751" priority="82" operator="containsText" text="Neen">
      <formula>NOT(ISERROR(SEARCH("Neen",A103)))</formula>
    </cfRule>
  </conditionalFormatting>
  <conditionalFormatting sqref="A71">
    <cfRule type="containsText" dxfId="750" priority="97" operator="containsText" text="Ja">
      <formula>NOT(ISERROR(SEARCH("Ja",A71)))</formula>
    </cfRule>
    <cfRule type="containsText" dxfId="749" priority="98" operator="containsText" text="Neen">
      <formula>NOT(ISERROR(SEARCH("Neen",A71)))</formula>
    </cfRule>
    <cfRule type="containsText" dxfId="748" priority="99" operator="containsText" text="Nvt">
      <formula>NOT(ISERROR(SEARCH("Nvt",A71)))</formula>
    </cfRule>
    <cfRule type="containsText" dxfId="747" priority="100" operator="containsText" text="Nvt">
      <formula>NOT(ISERROR(SEARCH("Nvt",A71)))</formula>
    </cfRule>
    <cfRule type="containsText" dxfId="746" priority="101" operator="containsText" text="Neen">
      <formula>NOT(ISERROR(SEARCH("Neen",A71)))</formula>
    </cfRule>
  </conditionalFormatting>
  <conditionalFormatting sqref="A75">
    <cfRule type="containsText" dxfId="745" priority="92" operator="containsText" text="Ja">
      <formula>NOT(ISERROR(SEARCH("Ja",A75)))</formula>
    </cfRule>
    <cfRule type="containsText" dxfId="744" priority="93" operator="containsText" text="Neen">
      <formula>NOT(ISERROR(SEARCH("Neen",A75)))</formula>
    </cfRule>
    <cfRule type="containsText" dxfId="743" priority="94" operator="containsText" text="Nvt">
      <formula>NOT(ISERROR(SEARCH("Nvt",A75)))</formula>
    </cfRule>
    <cfRule type="containsText" dxfId="742" priority="95" operator="containsText" text="Nvt">
      <formula>NOT(ISERROR(SEARCH("Nvt",A75)))</formula>
    </cfRule>
    <cfRule type="containsText" dxfId="741" priority="96" operator="containsText" text="Neen">
      <formula>NOT(ISERROR(SEARCH("Neen",A75)))</formula>
    </cfRule>
  </conditionalFormatting>
  <conditionalFormatting sqref="A81">
    <cfRule type="cellIs" dxfId="740" priority="89" operator="equal">
      <formula>"Nvt"</formula>
    </cfRule>
    <cfRule type="cellIs" dxfId="739" priority="90" operator="equal">
      <formula>"Neen"</formula>
    </cfRule>
    <cfRule type="cellIs" dxfId="738" priority="91" operator="equal">
      <formula>"ja"</formula>
    </cfRule>
  </conditionalFormatting>
  <conditionalFormatting sqref="A95">
    <cfRule type="cellIs" dxfId="737" priority="86" operator="equal">
      <formula>"Nvt"</formula>
    </cfRule>
    <cfRule type="cellIs" dxfId="736" priority="87" operator="equal">
      <formula>"Neen"</formula>
    </cfRule>
    <cfRule type="cellIs" dxfId="735" priority="88" operator="equal">
      <formula>"ja"</formula>
    </cfRule>
  </conditionalFormatting>
  <conditionalFormatting sqref="A99">
    <cfRule type="cellIs" dxfId="734" priority="83" operator="equal">
      <formula>"Nvt"</formula>
    </cfRule>
    <cfRule type="cellIs" dxfId="733" priority="84" operator="equal">
      <formula>"Neen"</formula>
    </cfRule>
    <cfRule type="cellIs" dxfId="732" priority="85" operator="equal">
      <formula>"ja"</formula>
    </cfRule>
  </conditionalFormatting>
  <conditionalFormatting sqref="A110">
    <cfRule type="cellIs" dxfId="731" priority="75" operator="equal">
      <formula>"Nvt"</formula>
    </cfRule>
    <cfRule type="cellIs" dxfId="730" priority="76" operator="equal">
      <formula>"Neen"</formula>
    </cfRule>
    <cfRule type="cellIs" dxfId="729" priority="77" operator="equal">
      <formula>"ja"</formula>
    </cfRule>
  </conditionalFormatting>
  <conditionalFormatting sqref="A118">
    <cfRule type="cellIs" dxfId="728" priority="72" operator="equal">
      <formula>"Nvt"</formula>
    </cfRule>
    <cfRule type="cellIs" dxfId="727" priority="73" operator="equal">
      <formula>"Neen"</formula>
    </cfRule>
    <cfRule type="cellIs" dxfId="726" priority="74" operator="equal">
      <formula>"ja"</formula>
    </cfRule>
  </conditionalFormatting>
  <conditionalFormatting sqref="A122">
    <cfRule type="cellIs" dxfId="725" priority="69" operator="equal">
      <formula>"Nvt"</formula>
    </cfRule>
    <cfRule type="cellIs" dxfId="724" priority="70" operator="equal">
      <formula>"Neen"</formula>
    </cfRule>
    <cfRule type="cellIs" dxfId="723" priority="71" operator="equal">
      <formula>"ja"</formula>
    </cfRule>
  </conditionalFormatting>
  <conditionalFormatting sqref="A135">
    <cfRule type="cellIs" dxfId="722" priority="66" operator="equal">
      <formula>"Nvt"</formula>
    </cfRule>
    <cfRule type="cellIs" dxfId="721" priority="67" operator="equal">
      <formula>"Neen"</formula>
    </cfRule>
    <cfRule type="cellIs" dxfId="720" priority="68" operator="equal">
      <formula>"ja"</formula>
    </cfRule>
  </conditionalFormatting>
  <conditionalFormatting sqref="A145">
    <cfRule type="cellIs" dxfId="719" priority="60" operator="equal">
      <formula>"Nvt"</formula>
    </cfRule>
    <cfRule type="cellIs" dxfId="718" priority="61" operator="equal">
      <formula>"Neen"</formula>
    </cfRule>
    <cfRule type="cellIs" dxfId="717" priority="62" operator="equal">
      <formula>"ja"</formula>
    </cfRule>
  </conditionalFormatting>
  <conditionalFormatting sqref="A149">
    <cfRule type="cellIs" dxfId="716" priority="57" operator="equal">
      <formula>"Nvt"</formula>
    </cfRule>
    <cfRule type="cellIs" dxfId="715" priority="58" operator="equal">
      <formula>"Neen"</formula>
    </cfRule>
    <cfRule type="cellIs" dxfId="714" priority="59" operator="equal">
      <formula>"ja"</formula>
    </cfRule>
  </conditionalFormatting>
  <conditionalFormatting sqref="A178">
    <cfRule type="cellIs" dxfId="713" priority="54" operator="equal">
      <formula>"Nvt"</formula>
    </cfRule>
    <cfRule type="cellIs" dxfId="712" priority="55" operator="equal">
      <formula>"Neen"</formula>
    </cfRule>
    <cfRule type="cellIs" dxfId="711" priority="56" operator="equal">
      <formula>"ja"</formula>
    </cfRule>
  </conditionalFormatting>
  <conditionalFormatting sqref="A209">
    <cfRule type="cellIs" dxfId="710" priority="42" operator="equal">
      <formula>"Nvt"</formula>
    </cfRule>
    <cfRule type="cellIs" dxfId="709" priority="43" operator="equal">
      <formula>"Neen"</formula>
    </cfRule>
    <cfRule type="cellIs" dxfId="708" priority="44" operator="equal">
      <formula>"ja"</formula>
    </cfRule>
  </conditionalFormatting>
  <conditionalFormatting sqref="A183">
    <cfRule type="cellIs" dxfId="707" priority="51" operator="equal">
      <formula>"Nvt"</formula>
    </cfRule>
    <cfRule type="cellIs" dxfId="706" priority="52" operator="equal">
      <formula>"Neen"</formula>
    </cfRule>
    <cfRule type="cellIs" dxfId="705" priority="53" operator="equal">
      <formula>"ja"</formula>
    </cfRule>
  </conditionalFormatting>
  <conditionalFormatting sqref="A202">
    <cfRule type="cellIs" dxfId="704" priority="48" operator="equal">
      <formula>"Nvt"</formula>
    </cfRule>
    <cfRule type="cellIs" dxfId="703" priority="49" operator="equal">
      <formula>"Neen"</formula>
    </cfRule>
    <cfRule type="cellIs" dxfId="702" priority="50" operator="equal">
      <formula>"ja"</formula>
    </cfRule>
  </conditionalFormatting>
  <conditionalFormatting sqref="A205">
    <cfRule type="cellIs" dxfId="701" priority="45" operator="equal">
      <formula>"Nvt"</formula>
    </cfRule>
    <cfRule type="cellIs" dxfId="700" priority="46" operator="equal">
      <formula>"Neen"</formula>
    </cfRule>
    <cfRule type="cellIs" dxfId="699" priority="47" operator="equal">
      <formula>"ja"</formula>
    </cfRule>
  </conditionalFormatting>
  <conditionalFormatting sqref="A130">
    <cfRule type="containsText" dxfId="698" priority="37" operator="containsText" text="Nvt">
      <formula>NOT(ISERROR(SEARCH("Nvt",A130)))</formula>
    </cfRule>
    <cfRule type="containsText" dxfId="697" priority="38" operator="containsText" text="Vuil">
      <formula>NOT(ISERROR(SEARCH("Vuil",A130)))</formula>
    </cfRule>
    <cfRule type="containsText" dxfId="696" priority="39" operator="containsText" text="Matig schoon">
      <formula>NOT(ISERROR(SEARCH("Matig schoon",A130)))</formula>
    </cfRule>
    <cfRule type="containsText" dxfId="695" priority="40" operator="containsText" text="Schoon">
      <formula>NOT(ISERROR(SEARCH("Schoon",A130)))</formula>
    </cfRule>
  </conditionalFormatting>
  <conditionalFormatting sqref="A191">
    <cfRule type="cellIs" dxfId="694" priority="34" operator="equal">
      <formula>"Nvt"</formula>
    </cfRule>
    <cfRule type="cellIs" dxfId="693" priority="35" operator="equal">
      <formula>"Neen"</formula>
    </cfRule>
    <cfRule type="cellIs" dxfId="692" priority="36" operator="equal">
      <formula>"ja"</formula>
    </cfRule>
  </conditionalFormatting>
  <conditionalFormatting sqref="A63">
    <cfRule type="cellIs" dxfId="691" priority="31" operator="equal">
      <formula>"Nvt"</formula>
    </cfRule>
    <cfRule type="cellIs" dxfId="690" priority="32" operator="equal">
      <formula>"Neen"</formula>
    </cfRule>
    <cfRule type="cellIs" dxfId="689" priority="33" operator="equal">
      <formula>"ja"</formula>
    </cfRule>
  </conditionalFormatting>
  <conditionalFormatting sqref="E84:E85 E89 E91:E92">
    <cfRule type="containsText" dxfId="688" priority="26" operator="containsText" text="II. 400 - 600: Matig">
      <formula>NOT(ISERROR(SEARCH("II. 400 - 600: Matig",E84)))</formula>
    </cfRule>
    <cfRule type="containsText" dxfId="687" priority="27" operator="containsText" text="IV. &gt; 1000: Slecht">
      <formula>NOT(ISERROR(SEARCH("IV. &gt; 1000: Slecht",E84)))</formula>
    </cfRule>
    <cfRule type="containsText" dxfId="686" priority="28" operator="containsText" text="III. 600 - 1000: Onvoldoende">
      <formula>NOT(ISERROR(SEARCH("III. 600 - 1000: Onvoldoende",E84)))</formula>
    </cfRule>
    <cfRule type="containsText" dxfId="685" priority="29" operator="containsText" text="I. 250 - 400: Goed">
      <formula>NOT(ISERROR(SEARCH("I. 250 - 400: Goed",E84)))</formula>
    </cfRule>
    <cfRule type="containsText" dxfId="684" priority="30" operator="containsText" text="O. &lt; 250: Zeer goed">
      <formula>NOT(ISERROR(SEARCH("O. &lt; 250: Zeer goed",E84)))</formula>
    </cfRule>
  </conditionalFormatting>
  <conditionalFormatting sqref="A35">
    <cfRule type="cellIs" dxfId="683" priority="23" operator="equal">
      <formula>"Nvt"</formula>
    </cfRule>
    <cfRule type="cellIs" dxfId="682" priority="24" operator="equal">
      <formula>"Neen"</formula>
    </cfRule>
    <cfRule type="cellIs" dxfId="681" priority="25" operator="equal">
      <formula>"ja"</formula>
    </cfRule>
  </conditionalFormatting>
  <conditionalFormatting sqref="N174:V174">
    <cfRule type="dataBar" priority="22">
      <dataBar>
        <cfvo type="num" val="-100"/>
        <cfvo type="num" val="0"/>
        <color rgb="FFFF0000"/>
      </dataBar>
      <extLst>
        <ext xmlns:x14="http://schemas.microsoft.com/office/spreadsheetml/2009/9/main" uri="{B025F937-C7B1-47D3-B67F-A62EFF666E3E}">
          <x14:id>{CF1BDE1A-7DAD-4F99-9FC3-2EFFB3503C24}</x14:id>
        </ext>
      </extLst>
    </cfRule>
  </conditionalFormatting>
  <conditionalFormatting sqref="H173">
    <cfRule type="cellIs" dxfId="680" priority="20" operator="greaterThan">
      <formula>0</formula>
    </cfRule>
    <cfRule type="cellIs" dxfId="679" priority="21" operator="lessThanOrEqual">
      <formula>0</formula>
    </cfRule>
  </conditionalFormatting>
  <conditionalFormatting sqref="A114">
    <cfRule type="cellIs" dxfId="678" priority="17" operator="equal">
      <formula>"Nvt"</formula>
    </cfRule>
    <cfRule type="cellIs" dxfId="677" priority="18" operator="equal">
      <formula>"Neen"</formula>
    </cfRule>
    <cfRule type="cellIs" dxfId="676" priority="19" operator="equal">
      <formula>"ja"</formula>
    </cfRule>
  </conditionalFormatting>
  <conditionalFormatting sqref="A126">
    <cfRule type="cellIs" dxfId="675" priority="14" operator="equal">
      <formula>"Nvt"</formula>
    </cfRule>
    <cfRule type="cellIs" dxfId="674" priority="15" operator="equal">
      <formula>"Neen"</formula>
    </cfRule>
    <cfRule type="cellIs" dxfId="673" priority="16" operator="equal">
      <formula>"ja"</formula>
    </cfRule>
  </conditionalFormatting>
  <conditionalFormatting sqref="A187">
    <cfRule type="cellIs" dxfId="672" priority="11" operator="equal">
      <formula>"Nvt"</formula>
    </cfRule>
    <cfRule type="cellIs" dxfId="671" priority="12" operator="equal">
      <formula>"Neen"</formula>
    </cfRule>
    <cfRule type="cellIs" dxfId="670" priority="13" operator="equal">
      <formula>"ja"</formula>
    </cfRule>
  </conditionalFormatting>
  <conditionalFormatting sqref="A87:A88">
    <cfRule type="cellIs" dxfId="669" priority="8" operator="equal">
      <formula>"Nvt"</formula>
    </cfRule>
    <cfRule type="cellIs" dxfId="668" priority="9" operator="equal">
      <formula>"Neen"</formula>
    </cfRule>
    <cfRule type="cellIs" dxfId="667" priority="10" operator="equal">
      <formula>"ja"</formula>
    </cfRule>
  </conditionalFormatting>
  <conditionalFormatting sqref="A91:A92">
    <cfRule type="cellIs" dxfId="666" priority="5" operator="equal">
      <formula>"Nvt"</formula>
    </cfRule>
    <cfRule type="cellIs" dxfId="665" priority="6" operator="equal">
      <formula>"Neen"</formula>
    </cfRule>
    <cfRule type="cellIs" dxfId="664" priority="7" operator="equal">
      <formula>"ja"</formula>
    </cfRule>
  </conditionalFormatting>
  <conditionalFormatting sqref="A22">
    <cfRule type="containsText" dxfId="663" priority="1" operator="containsText" text="Nvt">
      <formula>NOT(ISERROR(SEARCH("Nvt",A22)))</formula>
    </cfRule>
    <cfRule type="containsText" dxfId="662" priority="2" operator="containsText" text="Neen">
      <formula>NOT(ISERROR(SEARCH("Neen",A22)))</formula>
    </cfRule>
    <cfRule type="containsText" dxfId="661" priority="3" operator="containsText" text="Ja">
      <formula>NOT(ISERROR(SEARCH("Ja",A22)))</formula>
    </cfRule>
    <cfRule type="colorScale" priority="4">
      <colorScale>
        <cfvo type="min"/>
        <cfvo type="max"/>
        <color rgb="FF92D050"/>
        <color rgb="FFFFEF9C"/>
      </colorScale>
    </cfRule>
  </conditionalFormatting>
  <pageMargins left="0.70866141732283472" right="0.70866141732283472" top="0.74803149606299213" bottom="0.74803149606299213" header="0.31496062992125984" footer="0.31496062992125984"/>
  <pageSetup paperSize="9" fitToHeight="0" orientation="portrait" horizontalDpi="1200" verticalDpi="1200" r:id="rId1"/>
  <rowBreaks count="2" manualBreakCount="2">
    <brk id="78" max="11" man="1"/>
    <brk id="142" max="11" man="1"/>
  </rowBreaks>
  <legacyDrawing r:id="rId2"/>
  <extLst>
    <ext xmlns:x14="http://schemas.microsoft.com/office/spreadsheetml/2009/9/main" uri="{78C0D931-6437-407d-A8EE-F0AAD7539E65}">
      <x14:conditionalFormattings>
        <x14:conditionalFormatting xmlns:xm="http://schemas.microsoft.com/office/excel/2006/main">
          <x14:cfRule type="dataBar" id="{CF1BDE1A-7DAD-4F99-9FC3-2EFFB3503C24}">
            <x14:dataBar minLength="0" maxLength="100" gradient="0">
              <x14:cfvo type="num">
                <xm:f>-100</xm:f>
              </x14:cfvo>
              <x14:cfvo type="num">
                <xm:f>0</xm:f>
              </x14:cfvo>
              <x14:negativeFillColor rgb="FFFF0000"/>
              <x14:axisColor rgb="FF000000"/>
            </x14:dataBar>
          </x14:cfRule>
          <xm:sqref>N174:V174</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Masterdata!$N$5:$N$320</xm:f>
          </x14:formula1>
          <xm:sqref>D7:D9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F533FA8457674C99AB6B4B5F53439C" ma:contentTypeVersion="10" ma:contentTypeDescription="Een nieuw document maken." ma:contentTypeScope="" ma:versionID="36a9e799438ba0a07c66cc559e9a21ea">
  <xsd:schema xmlns:xsd="http://www.w3.org/2001/XMLSchema" xmlns:xs="http://www.w3.org/2001/XMLSchema" xmlns:p="http://schemas.microsoft.com/office/2006/metadata/properties" xmlns:ns2="8bc4e8fe-0001-4e45-8bbd-bbcd2f4b517c" xmlns:ns3="b009e63a-92ff-4b4d-bf6a-91cb3ac7eb39" targetNamespace="http://schemas.microsoft.com/office/2006/metadata/properties" ma:root="true" ma:fieldsID="f4a91efd484f68f566029d5e57c82fa8" ns2:_="" ns3:_="">
    <xsd:import namespace="8bc4e8fe-0001-4e45-8bbd-bbcd2f4b517c"/>
    <xsd:import namespace="b009e63a-92ff-4b4d-bf6a-91cb3ac7eb3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c4e8fe-0001-4e45-8bbd-bbcd2f4b51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09e63a-92ff-4b4d-bf6a-91cb3ac7eb39" elementFormDefault="qualified">
    <xsd:import namespace="http://schemas.microsoft.com/office/2006/documentManagement/types"/>
    <xsd:import namespace="http://schemas.microsoft.com/office/infopath/2007/PartnerControls"/>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D7D824-FC24-4997-9D16-B33CB9854C00}">
  <ds:schemaRefs>
    <ds:schemaRef ds:uri="http://schemas.microsoft.com/sharepoint/v3/contenttype/forms"/>
  </ds:schemaRefs>
</ds:datastoreItem>
</file>

<file path=customXml/itemProps2.xml><?xml version="1.0" encoding="utf-8"?>
<ds:datastoreItem xmlns:ds="http://schemas.openxmlformats.org/officeDocument/2006/customXml" ds:itemID="{91F72E9D-DD57-47C1-B13A-595010E61640}">
  <ds:schemaRefs>
    <ds:schemaRef ds:uri="http://www.w3.org/XML/1998/namespace"/>
    <ds:schemaRef ds:uri="http://schemas.microsoft.com/office/infopath/2007/PartnerControls"/>
    <ds:schemaRef ds:uri="http://purl.org/dc/terms/"/>
    <ds:schemaRef ds:uri="http://schemas.microsoft.com/office/2006/documentManagement/types"/>
    <ds:schemaRef ds:uri="b009e63a-92ff-4b4d-bf6a-91cb3ac7eb39"/>
    <ds:schemaRef ds:uri="http://purl.org/dc/elements/1.1/"/>
    <ds:schemaRef ds:uri="8bc4e8fe-0001-4e45-8bbd-bbcd2f4b517c"/>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78E1AFE0-3566-4334-9A50-4B7C4983D0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c4e8fe-0001-4e45-8bbd-bbcd2f4b517c"/>
    <ds:schemaRef ds:uri="b009e63a-92ff-4b4d-bf6a-91cb3ac7eb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12</vt:i4>
      </vt:variant>
    </vt:vector>
  </HeadingPairs>
  <TitlesOfParts>
    <vt:vector size="34" baseType="lpstr">
      <vt:lpstr>Voorblad</vt:lpstr>
      <vt:lpstr>Wetgeving</vt:lpstr>
      <vt:lpstr>Leeswijzer</vt:lpstr>
      <vt:lpstr>Inplantingsplan</vt:lpstr>
      <vt:lpstr>Algemeen besluit</vt:lpstr>
      <vt:lpstr>1. Enkel ramen en deuren</vt:lpstr>
      <vt:lpstr>Verslag enkel ramen en deuren</vt:lpstr>
      <vt:lpstr>2. Roosters</vt:lpstr>
      <vt:lpstr>Verslag roosters</vt:lpstr>
      <vt:lpstr>3. Mechanische ventilatie</vt:lpstr>
      <vt:lpstr>Verslag Mechanische ventilatie</vt:lpstr>
      <vt:lpstr>4. Grote ruimte</vt:lpstr>
      <vt:lpstr>Masterdata</vt:lpstr>
      <vt:lpstr>Quickscan </vt:lpstr>
      <vt:lpstr>Bronnen Linken</vt:lpstr>
      <vt:lpstr>Tabel debiet versus m²</vt:lpstr>
      <vt:lpstr>Info Ventilatievoud (deel 1)</vt:lpstr>
      <vt:lpstr> Info Ventilatievoud (deel 2)</vt:lpstr>
      <vt:lpstr> Vb Technische fiche (1)</vt:lpstr>
      <vt:lpstr>Vb  Technische fiche  (2)</vt:lpstr>
      <vt:lpstr>Vb  Technische fiche (3)</vt:lpstr>
      <vt:lpstr>Vb  Technische fiche (4)</vt:lpstr>
      <vt:lpstr>'1. Enkel ramen en deuren'!Afdrukbereik</vt:lpstr>
      <vt:lpstr>'2. Roosters'!Afdrukbereik</vt:lpstr>
      <vt:lpstr>'3. Mechanische ventilatie'!Afdrukbereik</vt:lpstr>
      <vt:lpstr>'4. Grote ruimte'!Afdrukbereik</vt:lpstr>
      <vt:lpstr>'Algemeen besluit'!Afdrukbereik</vt:lpstr>
      <vt:lpstr>Inplantingsplan!Afdrukbereik</vt:lpstr>
      <vt:lpstr>Leeswijzer!Afdrukbereik</vt:lpstr>
      <vt:lpstr>'Quickscan '!Afdrukbereik</vt:lpstr>
      <vt:lpstr>'Verslag enkel ramen en deuren'!Afdrukbereik</vt:lpstr>
      <vt:lpstr>'Verslag Mechanische ventilatie'!Afdrukbereik</vt:lpstr>
      <vt:lpstr>'Verslag roosters'!Afdrukbereik</vt:lpstr>
      <vt:lpstr>Voorblad!Afdrukbereik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Van Ocken</dc:creator>
  <cp:lastModifiedBy>Gidras secretariaat</cp:lastModifiedBy>
  <cp:lastPrinted>2020-12-02T08:49:41Z</cp:lastPrinted>
  <dcterms:created xsi:type="dcterms:W3CDTF">2020-09-21T14:17:42Z</dcterms:created>
  <dcterms:modified xsi:type="dcterms:W3CDTF">2021-01-29T08:02:58Z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0x0101008DF533FA8457674C99AB6B4B5F53439C</vt:lpwstr>
  </property>
</Properties>
</file>